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8" windowWidth="15132" windowHeight="7896"/>
  </bookViews>
  <sheets>
    <sheet name="Обзор" sheetId="1" r:id="rId1"/>
    <sheet name="Автоматические данные" sheetId="2" r:id="rId2"/>
    <sheet name="Ручные данные" sheetId="3" r:id="rId3"/>
    <sheet name="ЛОТУС" sheetId="4" r:id="rId4"/>
  </sheets>
  <definedNames>
    <definedName name="OLE_LINK1" localSheetId="0">Обзор!#REF!</definedName>
    <definedName name="OLE_LINK16" localSheetId="0">Обзор!#REF!</definedName>
    <definedName name="OLE_LINK27" localSheetId="0">Обзор!#REF!</definedName>
    <definedName name="OLE_LINK28" localSheetId="0">Обзор!#REF!</definedName>
    <definedName name="OLE_LINK4" localSheetId="0">Обзор!#REF!</definedName>
    <definedName name="OLE_LINK5" localSheetId="0">Обзор!#REF!</definedName>
    <definedName name="OLE_LINK7" localSheetId="0">Обзор!#REF!</definedName>
    <definedName name="Z_3FCFBD0B_9D7D_47E8_86F9_A175140D51D7_.wvu.Cols" localSheetId="0" hidden="1">Обзор!$N:$N</definedName>
    <definedName name="Z_3FCFBD0B_9D7D_47E8_86F9_A175140D51D7_.wvu.Rows" localSheetId="0" hidden="1">Обзор!$14:$16,Обзор!$25:$27,Обзор!$59:$61,Обзор!$334:$334</definedName>
  </definedNames>
  <calcPr calcId="124519" refMode="R1C1"/>
  <customWorkbookViews>
    <customWorkbookView name="Вероника Витальевна Янулите - Личное представление" guid="{3FCFBD0B-9D7D-47E8-86F9-A175140D51D7}" mergeInterval="0" personalView="1" maximized="1" xWindow="1" yWindow="1" windowWidth="1920" windowHeight="804" activeSheetId="1"/>
  </customWorkbookViews>
</workbook>
</file>

<file path=xl/calcChain.xml><?xml version="1.0" encoding="utf-8"?>
<calcChain xmlns="http://schemas.openxmlformats.org/spreadsheetml/2006/main">
  <c r="L25" i="2"/>
  <c r="L24"/>
  <c r="L23"/>
  <c r="L22"/>
  <c r="L21"/>
  <c r="L18"/>
  <c r="H18"/>
  <c r="J18"/>
  <c r="J17"/>
  <c r="H17"/>
  <c r="L17"/>
  <c r="L30" l="1"/>
  <c r="L26"/>
  <c r="L31" s="1"/>
  <c r="L13"/>
  <c r="J13"/>
  <c r="H13"/>
  <c r="L12"/>
  <c r="J12"/>
  <c r="H12"/>
  <c r="L11"/>
  <c r="J11"/>
  <c r="H11"/>
  <c r="E198" i="1"/>
  <c r="C198"/>
  <c r="A198"/>
  <c r="L32" i="2" l="1"/>
  <c r="L28"/>
  <c r="L29"/>
  <c r="L6"/>
  <c r="L5"/>
  <c r="L4"/>
  <c r="H4"/>
  <c r="E174" i="1" s="1"/>
  <c r="L7" i="2" l="1"/>
  <c r="L14" s="1"/>
  <c r="J6"/>
  <c r="L9" l="1"/>
  <c r="H206" i="1" s="1"/>
  <c r="L8" i="2"/>
  <c r="E206" i="1" s="1"/>
  <c r="L10" i="2"/>
  <c r="K206" i="1" s="1"/>
  <c r="A176"/>
  <c r="L92" i="2" l="1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L91"/>
  <c r="K91"/>
  <c r="J91"/>
  <c r="I91"/>
  <c r="H91"/>
  <c r="H86"/>
  <c r="H84"/>
  <c r="H82"/>
  <c r="H80"/>
  <c r="H78" s="1"/>
  <c r="H74"/>
  <c r="H72"/>
  <c r="H69"/>
  <c r="H68"/>
  <c r="H67"/>
  <c r="L67" s="1"/>
  <c r="H66"/>
  <c r="L66" s="1"/>
  <c r="H65"/>
  <c r="H63"/>
  <c r="H62"/>
  <c r="H61"/>
  <c r="H60"/>
  <c r="H59"/>
  <c r="H57"/>
  <c r="H56"/>
  <c r="H55"/>
  <c r="H54"/>
  <c r="H53"/>
  <c r="H51"/>
  <c r="L51" s="1"/>
  <c r="H50"/>
  <c r="L50" s="1"/>
  <c r="H49"/>
  <c r="L49" s="1"/>
  <c r="H48"/>
  <c r="H47"/>
  <c r="H45"/>
  <c r="H44"/>
  <c r="H43"/>
  <c r="L43" s="1"/>
  <c r="H42"/>
  <c r="L42" s="1"/>
  <c r="H41"/>
  <c r="L41" s="1"/>
  <c r="J25"/>
  <c r="H25"/>
  <c r="J24"/>
  <c r="H24"/>
  <c r="J23"/>
  <c r="H23"/>
  <c r="J22"/>
  <c r="H22"/>
  <c r="J21"/>
  <c r="H21"/>
  <c r="J5"/>
  <c r="J4"/>
  <c r="H6"/>
  <c r="K174" i="1" s="1"/>
  <c r="H5" i="2"/>
  <c r="H174" i="1" s="1"/>
  <c r="L63" i="2" l="1"/>
  <c r="L62"/>
  <c r="L61"/>
  <c r="H76"/>
  <c r="J292" i="1"/>
  <c r="L60" i="2"/>
  <c r="L59"/>
  <c r="L286" i="1"/>
  <c r="L58" i="2" l="1"/>
  <c r="L341" i="1"/>
  <c r="K341"/>
  <c r="M341" l="1"/>
  <c r="M100" i="2"/>
  <c r="M102"/>
  <c r="M106"/>
  <c r="M109"/>
  <c r="M110"/>
  <c r="M112"/>
  <c r="M114"/>
  <c r="M116"/>
  <c r="M118"/>
  <c r="M120"/>
  <c r="I121" l="1"/>
  <c r="M91"/>
  <c r="M94"/>
  <c r="M96"/>
  <c r="M98"/>
  <c r="M104"/>
  <c r="H121"/>
  <c r="J121"/>
  <c r="L121"/>
  <c r="M92"/>
  <c r="M95"/>
  <c r="M97"/>
  <c r="M99"/>
  <c r="M101"/>
  <c r="M103"/>
  <c r="M105"/>
  <c r="M107"/>
  <c r="M108"/>
  <c r="M111"/>
  <c r="M113"/>
  <c r="M115"/>
  <c r="M117"/>
  <c r="M119"/>
  <c r="K121"/>
  <c r="M93"/>
  <c r="F341" i="1"/>
  <c r="A341"/>
  <c r="M121" i="2" l="1"/>
  <c r="H85"/>
  <c r="L342" i="1" s="1"/>
  <c r="H83" i="2"/>
  <c r="K342" i="1" s="1"/>
  <c r="E341"/>
  <c r="H87" i="2"/>
  <c r="M342" i="1" s="1"/>
  <c r="J341" l="1"/>
  <c r="I341"/>
  <c r="F8" i="3"/>
  <c r="L285" i="1"/>
  <c r="J285"/>
  <c r="H285"/>
  <c r="H75" i="2" l="1"/>
  <c r="F342" i="1" s="1"/>
  <c r="H341"/>
  <c r="H329"/>
  <c r="H330"/>
  <c r="H331"/>
  <c r="H332"/>
  <c r="H333"/>
  <c r="L69" i="2"/>
  <c r="L333" i="1" s="1"/>
  <c r="L65" i="2"/>
  <c r="L330" i="1"/>
  <c r="L331"/>
  <c r="L68" i="2"/>
  <c r="L332" i="1" s="1"/>
  <c r="H64" i="2"/>
  <c r="J69" s="1"/>
  <c r="J333" i="1" s="1"/>
  <c r="H324"/>
  <c r="H325"/>
  <c r="H326"/>
  <c r="H327"/>
  <c r="H328"/>
  <c r="L328"/>
  <c r="L327"/>
  <c r="L326"/>
  <c r="L325"/>
  <c r="L324"/>
  <c r="H58" i="2"/>
  <c r="J63" s="1"/>
  <c r="J328" i="1" s="1"/>
  <c r="H319"/>
  <c r="H320"/>
  <c r="H321"/>
  <c r="H322"/>
  <c r="H323"/>
  <c r="L57" i="2"/>
  <c r="L323" i="1" s="1"/>
  <c r="L56" i="2"/>
  <c r="L322" i="1" s="1"/>
  <c r="L55" i="2"/>
  <c r="L321" i="1" s="1"/>
  <c r="L54" i="2"/>
  <c r="L320" i="1" s="1"/>
  <c r="L53" i="2"/>
  <c r="L319" i="1" s="1"/>
  <c r="H52" i="2"/>
  <c r="H318" i="1"/>
  <c r="H317"/>
  <c r="H316"/>
  <c r="H315"/>
  <c r="H314"/>
  <c r="L318"/>
  <c r="L317"/>
  <c r="L316"/>
  <c r="L48" i="2"/>
  <c r="L315" i="1" s="1"/>
  <c r="L47" i="2"/>
  <c r="H46"/>
  <c r="J50" s="1"/>
  <c r="J317" i="1" s="1"/>
  <c r="H313"/>
  <c r="H312"/>
  <c r="H311"/>
  <c r="H310"/>
  <c r="H309"/>
  <c r="L45" i="2"/>
  <c r="L313" i="1" s="1"/>
  <c r="L44" i="2"/>
  <c r="L311" i="1"/>
  <c r="L310"/>
  <c r="L309"/>
  <c r="H40" i="2"/>
  <c r="J44" s="1"/>
  <c r="J312" i="1" s="1"/>
  <c r="A307"/>
  <c r="J56" i="2" l="1"/>
  <c r="J322" i="1" s="1"/>
  <c r="J53" i="2"/>
  <c r="J57"/>
  <c r="J323" i="1" s="1"/>
  <c r="J55" i="2"/>
  <c r="J321" i="1" s="1"/>
  <c r="J54" i="2"/>
  <c r="J320" i="1" s="1"/>
  <c r="L64" i="2"/>
  <c r="L314" i="1"/>
  <c r="L46" i="2"/>
  <c r="L312" i="1"/>
  <c r="L40" i="2"/>
  <c r="H79"/>
  <c r="I342" i="1" s="1"/>
  <c r="H81" i="2"/>
  <c r="J342" i="1" s="1"/>
  <c r="H77" i="2"/>
  <c r="H342" i="1" s="1"/>
  <c r="J59" i="2"/>
  <c r="J324" i="1" s="1"/>
  <c r="J41" i="2"/>
  <c r="J309" i="1" s="1"/>
  <c r="J45" i="2"/>
  <c r="J313" i="1" s="1"/>
  <c r="J47" i="2"/>
  <c r="J314" i="1" s="1"/>
  <c r="J51" i="2"/>
  <c r="J318" i="1" s="1"/>
  <c r="J43" i="2"/>
  <c r="J311" i="1" s="1"/>
  <c r="J49" i="2"/>
  <c r="J316" i="1" s="1"/>
  <c r="J61" i="2"/>
  <c r="J326" i="1" s="1"/>
  <c r="J42" i="2"/>
  <c r="J310" i="1" s="1"/>
  <c r="J48" i="2"/>
  <c r="J315" i="1" s="1"/>
  <c r="L52" i="2"/>
  <c r="J60"/>
  <c r="J325" i="1" s="1"/>
  <c r="J62" i="2"/>
  <c r="J327" i="1" s="1"/>
  <c r="J66" i="2"/>
  <c r="J330" i="1" s="1"/>
  <c r="J68" i="2"/>
  <c r="J332" i="1" s="1"/>
  <c r="L329"/>
  <c r="J65" i="2"/>
  <c r="J329" i="1" s="1"/>
  <c r="J67" i="2"/>
  <c r="J331" i="1" s="1"/>
  <c r="L298"/>
  <c r="J298"/>
  <c r="H298"/>
  <c r="L295"/>
  <c r="J295"/>
  <c r="H295"/>
  <c r="L292"/>
  <c r="H292"/>
  <c r="L289"/>
  <c r="J289"/>
  <c r="H289"/>
  <c r="J286"/>
  <c r="H286"/>
  <c r="L38" i="2"/>
  <c r="L300" i="1" s="1"/>
  <c r="L37" i="2"/>
  <c r="L297" i="1" s="1"/>
  <c r="L36" i="2"/>
  <c r="L294" i="1" s="1"/>
  <c r="L35" i="2"/>
  <c r="L291" i="1" s="1"/>
  <c r="L34" i="2"/>
  <c r="L288" i="1" s="1"/>
  <c r="J38" i="2"/>
  <c r="J300" i="1" s="1"/>
  <c r="J37" i="2"/>
  <c r="J297" i="1" s="1"/>
  <c r="J36" i="2"/>
  <c r="J294" i="1" s="1"/>
  <c r="J35" i="2"/>
  <c r="J291" i="1" s="1"/>
  <c r="J34" i="2"/>
  <c r="J288" i="1" s="1"/>
  <c r="H38" i="2"/>
  <c r="H300" i="1" s="1"/>
  <c r="H37" i="2"/>
  <c r="H297" i="1" s="1"/>
  <c r="H36" i="2"/>
  <c r="H294" i="1" s="1"/>
  <c r="H35" i="2"/>
  <c r="H291" i="1" s="1"/>
  <c r="H34" i="2"/>
  <c r="H288" i="1" s="1"/>
  <c r="L293"/>
  <c r="J26" i="2"/>
  <c r="H26"/>
  <c r="H30" s="1"/>
  <c r="H293" i="1" s="1"/>
  <c r="J28" i="2" l="1"/>
  <c r="J287" i="1" s="1"/>
  <c r="J31" i="2"/>
  <c r="J296" i="1" s="1"/>
  <c r="J30" i="2"/>
  <c r="J29"/>
  <c r="J290" i="1" s="1"/>
  <c r="J32" i="2"/>
  <c r="J299" i="1" s="1"/>
  <c r="J52" i="2"/>
  <c r="J319" i="1"/>
  <c r="J58" i="2"/>
  <c r="H28"/>
  <c r="H287" i="1" s="1"/>
  <c r="H31" i="2"/>
  <c r="H296" i="1" s="1"/>
  <c r="L287"/>
  <c r="L296"/>
  <c r="J293"/>
  <c r="J40" i="2"/>
  <c r="J64"/>
  <c r="H29"/>
  <c r="H290" i="1" s="1"/>
  <c r="H32" i="2"/>
  <c r="H299" i="1" s="1"/>
  <c r="L290"/>
  <c r="L299"/>
  <c r="J46" i="2"/>
  <c r="E262" i="1"/>
  <c r="C262"/>
  <c r="A262"/>
  <c r="J238"/>
  <c r="H238"/>
  <c r="F238"/>
  <c r="J236"/>
  <c r="H236"/>
  <c r="F236"/>
  <c r="J234"/>
  <c r="H234"/>
  <c r="F234"/>
  <c r="A238"/>
  <c r="A236"/>
  <c r="A234"/>
  <c r="A206"/>
  <c r="A205"/>
  <c r="A204"/>
  <c r="J7" i="2"/>
  <c r="H7"/>
  <c r="H14" s="1"/>
  <c r="K176" i="1"/>
  <c r="K175"/>
  <c r="H176"/>
  <c r="H175"/>
  <c r="E176"/>
  <c r="E175"/>
  <c r="L3" i="2"/>
  <c r="J3"/>
  <c r="H3"/>
  <c r="A175" i="1"/>
  <c r="A174"/>
  <c r="J14" i="2" l="1"/>
  <c r="J8"/>
  <c r="E205" i="1" s="1"/>
  <c r="C341"/>
  <c r="H73" i="2"/>
  <c r="E342" i="1" s="1"/>
  <c r="J20" i="2"/>
  <c r="H71"/>
  <c r="H20"/>
  <c r="L20"/>
  <c r="H10"/>
  <c r="K204" i="1" s="1"/>
  <c r="H8" i="2"/>
  <c r="E204" i="1" s="1"/>
  <c r="H9" i="2"/>
  <c r="H204" i="1" s="1"/>
  <c r="J10" i="2"/>
  <c r="K205" i="1" s="1"/>
  <c r="J16" i="2"/>
  <c r="C263" i="1" s="1"/>
  <c r="J9" i="2"/>
  <c r="H205" i="1" s="1"/>
  <c r="H16" i="2"/>
  <c r="A263" i="1" s="1"/>
  <c r="L16" i="2"/>
  <c r="E263" i="1" s="1"/>
  <c r="L27" i="2" l="1"/>
  <c r="L33"/>
  <c r="H27"/>
  <c r="H33"/>
  <c r="J33"/>
  <c r="J27"/>
  <c r="H15"/>
  <c r="F235" i="1" s="1"/>
  <c r="L234"/>
  <c r="J15" i="2"/>
  <c r="L236" i="1"/>
  <c r="L238"/>
  <c r="L15" i="2"/>
  <c r="L239" i="1" l="1"/>
  <c r="H239"/>
  <c r="F239"/>
  <c r="J239"/>
  <c r="L237"/>
  <c r="F237"/>
  <c r="J237"/>
  <c r="H237"/>
  <c r="J235"/>
  <c r="H235"/>
  <c r="L235"/>
</calcChain>
</file>

<file path=xl/sharedStrings.xml><?xml version="1.0" encoding="utf-8"?>
<sst xmlns="http://schemas.openxmlformats.org/spreadsheetml/2006/main" count="617" uniqueCount="260">
  <si>
    <t>ПЕРИОД</t>
  </si>
  <si>
    <t>ЭЛЕКТРОННЫЕ</t>
  </si>
  <si>
    <t>ПИСЬМЕННЫЕ</t>
  </si>
  <si>
    <t>УСТНЫЕ</t>
  </si>
  <si>
    <t>ДАННЫЕ ОБЗОРА ВНОСЯТСЯ ВРУЧНУЮ</t>
  </si>
  <si>
    <t>Отчетный период</t>
  </si>
  <si>
    <t>Период, предшествующий отчетному</t>
  </si>
  <si>
    <t>Аналогичный период прошлого года</t>
  </si>
  <si>
    <t>ДАННЫЕ АВТОМАТИЧЕСКОГО ФОРМИРОВАНИЯ ОТЧЕТА</t>
  </si>
  <si>
    <t xml:space="preserve">Период </t>
  </si>
  <si>
    <t>Количество  обращений в форме электронного документа</t>
  </si>
  <si>
    <t>Количество письменных обращений</t>
  </si>
  <si>
    <t>Количество устных обращений</t>
  </si>
  <si>
    <t>Всего обращений</t>
  </si>
  <si>
    <t>Доля количества обращений в электронной форме к общему количеству обращений</t>
  </si>
  <si>
    <t>Доля количества обращений в письменной форме к общему количеству обращений</t>
  </si>
  <si>
    <t>Доля количества обращений в устной форме к общему количеству обращений</t>
  </si>
  <si>
    <t>Динамика поступления обращений граждан и организаций</t>
  </si>
  <si>
    <t>Заявление</t>
  </si>
  <si>
    <t>Предложение</t>
  </si>
  <si>
    <t>Жалоба</t>
  </si>
  <si>
    <t>Не обращение</t>
  </si>
  <si>
    <t>ОБЩЕЕ КОЛИЧЕСТВО ОБРАЩЕНИЙ ПО ТИПАМ ВИДОВ И ДОЛЯ ТИПОВ ВИДОВ ОБРАЩЕНИЙ</t>
  </si>
  <si>
    <t xml:space="preserve">Предложение </t>
  </si>
  <si>
    <t>Зявление</t>
  </si>
  <si>
    <t>Всего по типам видов</t>
  </si>
  <si>
    <t>ОБЩЕЕ КОЛИЧЕСТВО</t>
  </si>
  <si>
    <t>ДОЛЯ</t>
  </si>
  <si>
    <t>Показатель активности жителей МО по общему числу обращений</t>
  </si>
  <si>
    <t>ДОЛЯ ПОВТОРНОСТИ ОБРАЩЕНИЙ</t>
  </si>
  <si>
    <t>ДОЛЯ ОБРАЩЕНИЙ, АВТОРЫ КОТОРЫХ УКАЗАЛИ СОЦИАЛЬНЫЙ СТАТУС</t>
  </si>
  <si>
    <t>Показатель повторности обращений</t>
  </si>
  <si>
    <t>Доля обращений, указавщих социальный статус</t>
  </si>
  <si>
    <t>КОЛИЧЕСТВО ВОПРОСОВ В ОБРАЩЕНИЯХ, ПОСТУПИВШИХ В  ФОРМЕ ЭЛЕКТРОННОГО ДОКУМЕНТА, ПИСЬМЕННОЙ ФОРМЕ И УСТНОЙ ФОРМЕ</t>
  </si>
  <si>
    <t>Раздел общероссийского тематического классификатора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</si>
  <si>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</si>
  <si>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</si>
  <si>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</si>
  <si>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</si>
  <si>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</si>
  <si>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Доля вопросов в тематическом разделе к общему количеству вопросов</t>
  </si>
  <si>
    <t>Общее количество вопросов по тематическому разделу</t>
  </si>
  <si>
    <t>Активность населения муниципального образования по вопросам тематического раздела</t>
  </si>
  <si>
    <t>Активность по тематическим разделам (текущий период)</t>
  </si>
  <si>
    <t>ВСЕГО</t>
  </si>
  <si>
    <t>Доля по тематическим разделам (текущий период)</t>
  </si>
  <si>
    <t>Доля</t>
  </si>
  <si>
    <t>Активность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</si>
  <si>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</si>
  <si>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</si>
  <si>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</si>
  <si>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</si>
  <si>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 xml:space="preserve">Индивидуальные правовые акты </t>
  </si>
  <si>
    <t>Жилищное законодательство и его применение</t>
  </si>
  <si>
    <t>Жилищный фонд</t>
  </si>
  <si>
    <t>Нежилой фонд</t>
  </si>
  <si>
    <t>Обеспечение права на жилище</t>
  </si>
  <si>
    <t xml:space="preserve">Содержание и обеспечение коммунальными услугами </t>
  </si>
  <si>
    <t>КОЛИЧЕСТВО ВОПРОСОВ В ОБРАЩЕНИЯХ, ПОСТУПИВШИХ В ФОРМЕ ЭЛЕКТРОННОГО ДОКУМЕНТА, В ПИСЬМЕННОЙ ФОРМЕ И УСТНОЙ ФОРМЕ ПО ТЕМАТИЧЕСКТИ РАЗДЕЛАМ</t>
  </si>
  <si>
    <t>Оборона</t>
  </si>
  <si>
    <t>Безопасность и охрана правопорядка</t>
  </si>
  <si>
    <t>Правосудие</t>
  </si>
  <si>
    <t>Уголовное право. Исполнение наказаний</t>
  </si>
  <si>
    <t>Прокуратура. Органы юстиции. Адвокатура. Нотариат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</si>
  <si>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</si>
  <si>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</si>
  <si>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</si>
  <si>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</si>
  <si>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</si>
  <si>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</si>
  <si>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</si>
  <si>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Внешнеэкономическая деятельность</t>
  </si>
  <si>
    <t xml:space="preserve">Природные ресурсы </t>
  </si>
  <si>
    <t>Информация и информатизация</t>
  </si>
  <si>
    <t>Раздел</t>
  </si>
  <si>
    <t>Тематика</t>
  </si>
  <si>
    <t>Количество</t>
  </si>
  <si>
    <t>ЖИЛИЩНО-КОММУНАЛЬНАЯ СФЕРА</t>
  </si>
  <si>
    <t>ГОСУДАРСТВО, ОБЩЕСТВО, ПОЛИТИКА</t>
  </si>
  <si>
    <t>ОБОРОНА, БЕЗОПАСНОСТЬ, ЗАКОННОСТЬ</t>
  </si>
  <si>
    <t>СОЦИАЛЬНАЯ СФЕРА</t>
  </si>
  <si>
    <t>ЭКОНОМИКА</t>
  </si>
  <si>
    <t>Кол-во</t>
  </si>
  <si>
    <t>Вопросы по тематикам тематических разделов (текущий период)</t>
  </si>
  <si>
    <t>ПОСТУПИЛО ОБРАЩЕНИЙ</t>
  </si>
  <si>
    <t>РАССМОТРЕНО</t>
  </si>
  <si>
    <t>НАХОДЯТСЯ НА РАССМОТРЕНИИ</t>
  </si>
  <si>
    <t>С НАПРАВЛЕНИЕМ ПО КОМПЕТЕНЦИИ</t>
  </si>
  <si>
    <t>С НАПРАВЛЕНИЕМ ОТВЕТОВ АВТОРАМ ОБРАЩЕНИЙ</t>
  </si>
  <si>
    <t>В ТОМ ЧИСЛЕ</t>
  </si>
  <si>
    <t>ПОДДЕРЖАНО</t>
  </si>
  <si>
    <t>РАЗЪЯСНЕНО</t>
  </si>
  <si>
    <t>НЕ ПОДДЕРЖАНО</t>
  </si>
  <si>
    <t>количество обращений</t>
  </si>
  <si>
    <t>доля в процентах в общем количестве рассмотренных и находящихся на рассмотрении обращений</t>
  </si>
  <si>
    <t>доля в процентах в общем количестве рассмотренных вопросов с направлением ответов авторам обращений</t>
  </si>
  <si>
    <t>Результаты рассмотрения обращений</t>
  </si>
  <si>
    <t>Всего рассмотрено (количество)</t>
  </si>
  <si>
    <t>Всего рассмотрено (доля)</t>
  </si>
  <si>
    <t>Рассмотрено с направлением по компетенции (количество)</t>
  </si>
  <si>
    <t>Рассмотрено с направлением по компетенции (доля)</t>
  </si>
  <si>
    <t>С направлением ответов заявителям (количество)</t>
  </si>
  <si>
    <t>С направлением ответов заявителям (доля)</t>
  </si>
  <si>
    <t>В том числе поддержано (количество)</t>
  </si>
  <si>
    <t>В том числе поддержано (доля)</t>
  </si>
  <si>
    <t>В том числе меры приняты (количество)</t>
  </si>
  <si>
    <t>В том числе меры приняты (доля)</t>
  </si>
  <si>
    <t>В том числе разъяснено (доля)</t>
  </si>
  <si>
    <t>В том числе разъяснено (количество)</t>
  </si>
  <si>
    <t>В том числе не поддержано (количество)</t>
  </si>
  <si>
    <t>В том числе не поддержано (доля)</t>
  </si>
  <si>
    <t>Находятся на рассмотрении (количество)</t>
  </si>
  <si>
    <t>Находятся на рассмотрении (доля)</t>
  </si>
  <si>
    <t xml:space="preserve">Количество вопросов по тематическим разделам </t>
  </si>
  <si>
    <t>МЕРЫ ПРИНЯТЫ</t>
  </si>
  <si>
    <t>Меры приняты (Отчет в Лотусе "Результаты рассмотрения")</t>
  </si>
  <si>
    <t>ОБЩЕЕ КОЛИЧЕСТВО ОБРАЩЕНИЙ В ФОРМЕ ЭЛЕКТРОННОГО ДОКУМЕНТА,                                    В ПИСЬМЕННОЙ ФОРМЕ И УСТНОЙ ФОРМЕ, ПОСТУПИВШИХ В ДЕПАРТАМЕНТ</t>
  </si>
  <si>
    <t>АКТИВНОСТЬ ЖИТЕЛЕЙ РЕГИОНА ПО ОБЩЕМУ КОЛИЧЕСТВУ ОБРАЩЕНИЙ</t>
  </si>
  <si>
    <t>АБСОЛЮТНЫЕ И ОТНОСИТЕЛЬНЫЕ ПОКАЗАТЕЛИ РЕЗУЛЬТАТОВ РАССМОТРЕНИЯ ОБРАЩЕНИЙ ГРАЖДАН И ОРГАНИЗАЦИЙ</t>
  </si>
  <si>
    <t>МО</t>
  </si>
  <si>
    <t>Гос.</t>
  </si>
  <si>
    <t>ЖКХ</t>
  </si>
  <si>
    <t>Обор</t>
  </si>
  <si>
    <t>Соц</t>
  </si>
  <si>
    <t>Эконом</t>
  </si>
  <si>
    <t>Антроповский</t>
  </si>
  <si>
    <t>Буйский</t>
  </si>
  <si>
    <t>Вохомский</t>
  </si>
  <si>
    <t>Галичский</t>
  </si>
  <si>
    <t>Кадыйский</t>
  </si>
  <si>
    <t>Кологривский</t>
  </si>
  <si>
    <t>Костромской</t>
  </si>
  <si>
    <t>Красносельский</t>
  </si>
  <si>
    <t>Макарьевский</t>
  </si>
  <si>
    <t>Мантуровский</t>
  </si>
  <si>
    <t>Межевской</t>
  </si>
  <si>
    <t>Нейский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</si>
  <si>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</si>
  <si>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</si>
  <si>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</si>
  <si>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</si>
  <si>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</si>
  <si>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</si>
  <si>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</si>
  <si>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</si>
  <si>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</si>
  <si>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</si>
  <si>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Чухломский</t>
  </si>
  <si>
    <t>Шарьинский</t>
  </si>
  <si>
    <t>Кострома</t>
  </si>
  <si>
    <t>Буй</t>
  </si>
  <si>
    <t>Волгореченск</t>
  </si>
  <si>
    <t>Галич</t>
  </si>
  <si>
    <t>Мантурово</t>
  </si>
  <si>
    <t>Шарья</t>
  </si>
  <si>
    <t>Количество вопросов по муниципальным образованиям (отчетный период)</t>
  </si>
  <si>
    <t>ДОЛЯ КОЛИЧЕСТВА ОБРАЩЕНИЙ В ФОРМЕ ЭЛЕКТРОННОГО ДОКУМЕНТА, В ПИСЬМЕННОЙ ФОРМЕ И УСТНОЙ ФОРМЕ</t>
  </si>
  <si>
    <t>Период</t>
  </si>
  <si>
    <t>Поступило обращений (всего)</t>
  </si>
  <si>
    <t>В том числе в письменной форме</t>
  </si>
  <si>
    <t>В том числе в электронной форме</t>
  </si>
  <si>
    <t>В том числе в устной форме</t>
  </si>
  <si>
    <t>Заявлений</t>
  </si>
  <si>
    <t>З</t>
  </si>
  <si>
    <t>Предложений</t>
  </si>
  <si>
    <t>П</t>
  </si>
  <si>
    <t>Жалоб</t>
  </si>
  <si>
    <t>Ж</t>
  </si>
  <si>
    <t>Поступили в АКО</t>
  </si>
  <si>
    <t>Из администрации Президента РФ</t>
  </si>
  <si>
    <t>Администрация Президента Российской Федерации</t>
  </si>
  <si>
    <t>Из Правительства РФ</t>
  </si>
  <si>
    <t>Правительство Российской Федерации</t>
  </si>
  <si>
    <t>Из Федерального Собрания РФ</t>
  </si>
  <si>
    <t>Государственная Дума Федерального Собрания Российской Федерации</t>
  </si>
  <si>
    <t>Из приемной Президента РФ</t>
  </si>
  <si>
    <t>Приемная Президента Российской Федерации в Костромской области</t>
  </si>
  <si>
    <t>Из общественных приемных губернатора</t>
  </si>
  <si>
    <t>По разделу "Государство, общество, политика"</t>
  </si>
  <si>
    <t>_0001</t>
  </si>
  <si>
    <t>По разделу "Жилищно-коммунальная сфера"</t>
  </si>
  <si>
    <t>_0005</t>
  </si>
  <si>
    <t>По разделу "Оборона, безопасность, законность"</t>
  </si>
  <si>
    <t>_0004</t>
  </si>
  <si>
    <t>По разделу "Социальная сфера"</t>
  </si>
  <si>
    <t>_0002</t>
  </si>
  <si>
    <t>По разделу "Экономика"</t>
  </si>
  <si>
    <t>_0003</t>
  </si>
  <si>
    <t>Вопросы Российской Федерации</t>
  </si>
  <si>
    <t>Российская Федерация</t>
  </si>
  <si>
    <t xml:space="preserve">Вопросы Российской Федерации и субъектов </t>
  </si>
  <si>
    <t>Российская Федерация и субъекты</t>
  </si>
  <si>
    <t>Вопросы субъектов Российской Федерации</t>
  </si>
  <si>
    <t>Субъекты Российской Федерации</t>
  </si>
  <si>
    <t>Вопросы местного значения</t>
  </si>
  <si>
    <t>Местные органы власти</t>
  </si>
  <si>
    <t>Повторные обращения</t>
  </si>
  <si>
    <t>Обращения льготных категорий граждан</t>
  </si>
  <si>
    <t>Количество личных приемов граждан</t>
  </si>
  <si>
    <t>Количество граждан на личных приемах</t>
  </si>
  <si>
    <t>Количество обращений граждан из МО:</t>
  </si>
  <si>
    <t>Область</t>
  </si>
  <si>
    <t>Иные субъекты РФ</t>
  </si>
  <si>
    <t>Из интернета без адреса</t>
  </si>
  <si>
    <t>Анализ по классификатору:</t>
  </si>
  <si>
    <t>_0001.0001</t>
  </si>
  <si>
    <t>_0001.0002</t>
  </si>
  <si>
    <t>_0001.0020</t>
  </si>
  <si>
    <t>_0001.0003</t>
  </si>
  <si>
    <t>_0001.0021</t>
  </si>
  <si>
    <t>_0002.0004</t>
  </si>
  <si>
    <t>_0002.0006</t>
  </si>
  <si>
    <t>_0002.0007</t>
  </si>
  <si>
    <t>_0002.0013</t>
  </si>
  <si>
    <t>_0002.0014</t>
  </si>
  <si>
    <t>_0003.0008</t>
  </si>
  <si>
    <t>_0003.0009</t>
  </si>
  <si>
    <t>_0003.0010</t>
  </si>
  <si>
    <t>_0003.0011</t>
  </si>
  <si>
    <t>_0003.0012</t>
  </si>
  <si>
    <t>ОБОРОНА, БЕЗОПАСНОСТЬ,ЗАКОННОСТЬ</t>
  </si>
  <si>
    <t>_0004.0015</t>
  </si>
  <si>
    <t>_0004.0016</t>
  </si>
  <si>
    <t>_0004.0018</t>
  </si>
  <si>
    <t>_0004.0017</t>
  </si>
  <si>
    <t>_0004.0019</t>
  </si>
  <si>
    <t>Общие положения законодательства</t>
  </si>
  <si>
    <t>_0005.0005.0053</t>
  </si>
  <si>
    <t>_0005.0005.0054</t>
  </si>
  <si>
    <t>Обеспечение граждан жилищем</t>
  </si>
  <si>
    <t>_0005.0005.0055</t>
  </si>
  <si>
    <t>Коммунальное хозяйство</t>
  </si>
  <si>
    <t>_0005.0005.0056</t>
  </si>
  <si>
    <t xml:space="preserve">Оплата жилья </t>
  </si>
  <si>
    <t>_0005.0005.0057</t>
  </si>
  <si>
    <t>Нежилые помещения</t>
  </si>
  <si>
    <t>_0005.0005.0058</t>
  </si>
  <si>
    <t>Перевод помещений  в нежилые</t>
  </si>
  <si>
    <t>_0005.0005.0059</t>
  </si>
  <si>
    <t xml:space="preserve">Риэлторская деятельность </t>
  </si>
  <si>
    <t>_0005.0005.0060</t>
  </si>
  <si>
    <t>Дачное хозяйство</t>
  </si>
  <si>
    <t>_0005.0005.0061</t>
  </si>
  <si>
    <t>Гостиничное хозяйство</t>
  </si>
  <si>
    <t>_0005.0005.0062</t>
  </si>
  <si>
    <t>Разрешение жилищных споров</t>
  </si>
  <si>
    <t>_0005.0005.0063</t>
  </si>
  <si>
    <t>Динамика активности  по классификатору:</t>
  </si>
  <si>
    <t>Рассмотрено (всего)</t>
  </si>
  <si>
    <t>Направлено по компетенции</t>
  </si>
  <si>
    <t>Даны ответы</t>
  </si>
  <si>
    <t>Поддержано (меры приняты)</t>
  </si>
  <si>
    <t>Разъяснено</t>
  </si>
  <si>
    <t>Не поддержано</t>
  </si>
  <si>
    <t>На рассмотрении</t>
  </si>
  <si>
    <t>III квартал 2018 г.</t>
  </si>
  <si>
    <t>Количество жителей Костромской области (2018 г.)</t>
  </si>
  <si>
    <t>Количество жителей Костромской области (2017 г.)</t>
  </si>
  <si>
    <t>IV квартал 2018 г.</t>
  </si>
  <si>
    <t>IV квартал 2017 г.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</si>
</sst>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4"/>
      <color theme="0"/>
      <name val="Times New Roman"/>
      <family val="1"/>
      <charset val="204"/>
    </font>
    <font>
      <b/>
      <sz val="3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Arial"/>
      <charset val="1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7" borderId="0" xfId="0" applyFill="1"/>
    <xf numFmtId="0" fontId="1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8" borderId="0" xfId="0" applyFill="1"/>
    <xf numFmtId="0" fontId="19" fillId="0" borderId="0" xfId="0" applyFont="1" applyAlignment="1">
      <alignment horizontal="center" wrapText="1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5" borderId="0" xfId="0" applyFill="1"/>
    <xf numFmtId="164" fontId="0" fillId="0" borderId="0" xfId="0" applyNumberFormat="1"/>
    <xf numFmtId="0" fontId="5" fillId="19" borderId="15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" fontId="12" fillId="17" borderId="14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17" borderId="15" xfId="0" applyFill="1" applyBorder="1"/>
    <xf numFmtId="0" fontId="0" fillId="10" borderId="15" xfId="0" applyFill="1" applyBorder="1"/>
    <xf numFmtId="0" fontId="4" fillId="15" borderId="0" xfId="0" applyFont="1" applyFill="1"/>
    <xf numFmtId="0" fontId="0" fillId="6" borderId="0" xfId="0" applyFill="1"/>
    <xf numFmtId="0" fontId="12" fillId="6" borderId="0" xfId="0" applyFont="1" applyFill="1" applyBorder="1" applyAlignment="1">
      <alignment horizontal="center" vertical="center" wrapText="1"/>
    </xf>
    <xf numFmtId="2" fontId="12" fillId="6" borderId="0" xfId="0" applyNumberFormat="1" applyFont="1" applyFill="1" applyBorder="1" applyAlignment="1">
      <alignment horizontal="center" vertical="center" wrapText="1"/>
    </xf>
    <xf numFmtId="2" fontId="12" fillId="6" borderId="0" xfId="0" applyNumberFormat="1" applyFont="1" applyFill="1" applyBorder="1" applyAlignment="1">
      <alignment horizontal="center"/>
    </xf>
    <xf numFmtId="164" fontId="12" fillId="6" borderId="0" xfId="0" applyNumberFormat="1" applyFont="1" applyFill="1" applyBorder="1" applyAlignment="1">
      <alignment horizontal="center" vertical="center" wrapText="1"/>
    </xf>
    <xf numFmtId="164" fontId="12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15" borderId="3" xfId="0" applyNumberFormat="1" applyFont="1" applyFill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0" fontId="12" fillId="20" borderId="15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5" fillId="15" borderId="15" xfId="0" applyNumberFormat="1" applyFont="1" applyFill="1" applyBorder="1" applyAlignment="1">
      <alignment horizontal="center" wrapText="1"/>
    </xf>
    <xf numFmtId="0" fontId="5" fillId="15" borderId="15" xfId="0" applyNumberFormat="1" applyFont="1" applyFill="1" applyBorder="1" applyAlignment="1">
      <alignment horizontal="center"/>
    </xf>
    <xf numFmtId="0" fontId="12" fillId="15" borderId="3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2" fontId="5" fillId="17" borderId="14" xfId="0" applyNumberFormat="1" applyFont="1" applyFill="1" applyBorder="1" applyAlignment="1">
      <alignment horizontal="center"/>
    </xf>
    <xf numFmtId="2" fontId="5" fillId="10" borderId="14" xfId="0" applyNumberFormat="1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wrapText="1"/>
    </xf>
    <xf numFmtId="0" fontId="21" fillId="0" borderId="0" xfId="0" applyNumberFormat="1" applyFont="1"/>
    <xf numFmtId="164" fontId="5" fillId="6" borderId="1" xfId="0" applyNumberFormat="1" applyFont="1" applyFill="1" applyBorder="1" applyAlignment="1">
      <alignment horizontal="center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wrapText="1"/>
    </xf>
    <xf numFmtId="0" fontId="5" fillId="9" borderId="2" xfId="0" applyFont="1" applyFill="1" applyBorder="1"/>
    <xf numFmtId="0" fontId="5" fillId="9" borderId="3" xfId="0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9" borderId="3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5" fillId="5" borderId="2" xfId="0" applyFont="1" applyFill="1" applyBorder="1"/>
    <xf numFmtId="0" fontId="5" fillId="5" borderId="3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/>
    <xf numFmtId="0" fontId="5" fillId="3" borderId="3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5" fillId="7" borderId="2" xfId="0" applyFont="1" applyFill="1" applyBorder="1"/>
    <xf numFmtId="0" fontId="5" fillId="7" borderId="3" xfId="0" applyFont="1" applyFill="1" applyBorder="1"/>
    <xf numFmtId="0" fontId="5" fillId="7" borderId="1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16" fillId="7" borderId="4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2" fontId="14" fillId="7" borderId="7" xfId="0" applyNumberFormat="1" applyFont="1" applyFill="1" applyBorder="1" applyAlignment="1">
      <alignment horizontal="center" vertical="center" wrapText="1"/>
    </xf>
    <xf numFmtId="2" fontId="14" fillId="7" borderId="9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2" fontId="14" fillId="4" borderId="1" xfId="0" applyNumberFormat="1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6" fillId="7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wrapText="1"/>
    </xf>
    <xf numFmtId="0" fontId="0" fillId="8" borderId="3" xfId="0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14" fillId="3" borderId="3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164" fontId="14" fillId="12" borderId="11" xfId="0" applyNumberFormat="1" applyFont="1" applyFill="1" applyBorder="1" applyAlignment="1">
      <alignment horizontal="center" vertical="center" wrapText="1"/>
    </xf>
    <xf numFmtId="164" fontId="14" fillId="12" borderId="10" xfId="0" applyNumberFormat="1" applyFont="1" applyFill="1" applyBorder="1" applyAlignment="1">
      <alignment horizontal="center" vertical="center" wrapText="1"/>
    </xf>
    <xf numFmtId="164" fontId="14" fillId="17" borderId="7" xfId="0" applyNumberFormat="1" applyFont="1" applyFill="1" applyBorder="1" applyAlignment="1">
      <alignment horizontal="center" vertical="center" wrapText="1"/>
    </xf>
    <xf numFmtId="164" fontId="14" fillId="17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10" borderId="5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14" fillId="12" borderId="0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0" fillId="9" borderId="8" xfId="0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164" fontId="14" fillId="17" borderId="8" xfId="0" applyNumberFormat="1" applyFont="1" applyFill="1" applyBorder="1" applyAlignment="1">
      <alignment horizontal="center" vertical="center" wrapText="1"/>
    </xf>
    <xf numFmtId="0" fontId="14" fillId="16" borderId="5" xfId="0" applyFont="1" applyFill="1" applyBorder="1" applyAlignment="1">
      <alignment vertical="center" wrapText="1"/>
    </xf>
    <xf numFmtId="0" fontId="0" fillId="16" borderId="4" xfId="0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16" borderId="0" xfId="0" applyFill="1" applyBorder="1" applyAlignment="1">
      <alignment vertical="center" wrapText="1"/>
    </xf>
    <xf numFmtId="0" fontId="0" fillId="16" borderId="7" xfId="0" applyFill="1" applyBorder="1" applyAlignment="1">
      <alignment vertical="center" wrapText="1"/>
    </xf>
    <xf numFmtId="0" fontId="0" fillId="16" borderId="8" xfId="0" applyFill="1" applyBorder="1" applyAlignment="1">
      <alignment vertical="center" wrapText="1"/>
    </xf>
    <xf numFmtId="0" fontId="6" fillId="15" borderId="0" xfId="0" applyFont="1" applyFill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5" fillId="18" borderId="1" xfId="0" applyFont="1" applyFill="1" applyBorder="1" applyAlignment="1">
      <alignment horizontal="center" wrapText="1"/>
    </xf>
    <xf numFmtId="0" fontId="0" fillId="18" borderId="2" xfId="0" applyFill="1" applyBorder="1" applyAlignment="1">
      <alignment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textRotation="90" wrapText="1"/>
    </xf>
    <xf numFmtId="0" fontId="5" fillId="18" borderId="12" xfId="0" applyFont="1" applyFill="1" applyBorder="1" applyAlignment="1">
      <alignment horizontal="center" vertical="center" textRotation="90" wrapText="1"/>
    </xf>
    <xf numFmtId="0" fontId="5" fillId="18" borderId="13" xfId="0" applyFont="1" applyFill="1" applyBorder="1" applyAlignment="1">
      <alignment horizontal="center" vertical="center" textRotation="90" wrapText="1"/>
    </xf>
    <xf numFmtId="0" fontId="5" fillId="18" borderId="14" xfId="0" applyFont="1" applyFill="1" applyBorder="1" applyAlignment="1">
      <alignment horizontal="center" vertical="center" textRotation="90" wrapText="1"/>
    </xf>
    <xf numFmtId="0" fontId="20" fillId="11" borderId="5" xfId="0" applyFont="1" applyFill="1" applyBorder="1" applyAlignment="1">
      <alignment horizontal="center" vertical="center" textRotation="90" wrapText="1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textRotation="90" wrapText="1"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textRotation="90" wrapText="1"/>
    </xf>
    <xf numFmtId="0" fontId="20" fillId="11" borderId="9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textRotation="90" wrapText="1"/>
    </xf>
    <xf numFmtId="0" fontId="5" fillId="19" borderId="14" xfId="0" applyFont="1" applyFill="1" applyBorder="1" applyAlignment="1">
      <alignment horizontal="center" vertical="center" textRotation="90" wrapText="1"/>
    </xf>
    <xf numFmtId="0" fontId="5" fillId="19" borderId="7" xfId="0" applyFont="1" applyFill="1" applyBorder="1" applyAlignment="1">
      <alignment horizontal="center" wrapText="1"/>
    </xf>
    <xf numFmtId="0" fontId="0" fillId="19" borderId="8" xfId="0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2" fontId="12" fillId="17" borderId="7" xfId="0" applyNumberFormat="1" applyFont="1" applyFill="1" applyBorder="1" applyAlignment="1">
      <alignment horizontal="center" wrapText="1"/>
    </xf>
    <xf numFmtId="2" fontId="12" fillId="17" borderId="9" xfId="0" applyNumberFormat="1" applyFont="1" applyFill="1" applyBorder="1" applyAlignment="1">
      <alignment horizontal="center" wrapText="1"/>
    </xf>
    <xf numFmtId="2" fontId="5" fillId="17" borderId="7" xfId="0" applyNumberFormat="1" applyFont="1" applyFill="1" applyBorder="1" applyAlignment="1">
      <alignment horizontal="center" wrapText="1"/>
    </xf>
    <xf numFmtId="2" fontId="5" fillId="17" borderId="9" xfId="0" applyNumberFormat="1" applyFont="1" applyFill="1" applyBorder="1" applyAlignment="1">
      <alignment horizontal="center" wrapText="1"/>
    </xf>
    <xf numFmtId="0" fontId="12" fillId="6" borderId="0" xfId="0" applyFont="1" applyFill="1" applyBorder="1" applyAlignment="1">
      <alignment wrapText="1"/>
    </xf>
    <xf numFmtId="0" fontId="12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20" borderId="1" xfId="0" applyFont="1" applyFill="1" applyBorder="1" applyAlignment="1">
      <alignment wrapText="1"/>
    </xf>
    <xf numFmtId="0" fontId="0" fillId="20" borderId="2" xfId="0" applyFill="1" applyBorder="1" applyAlignment="1">
      <alignment wrapText="1"/>
    </xf>
    <xf numFmtId="0" fontId="0" fillId="20" borderId="3" xfId="0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15" borderId="5" xfId="0" applyNumberFormat="1" applyFont="1" applyFill="1" applyBorder="1" applyAlignment="1">
      <alignment horizontal="center" wrapText="1"/>
    </xf>
    <xf numFmtId="0" fontId="5" fillId="15" borderId="6" xfId="0" applyNumberFormat="1" applyFont="1" applyFill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5" fillId="15" borderId="7" xfId="0" applyFont="1" applyFill="1" applyBorder="1" applyAlignment="1">
      <alignment wrapText="1"/>
    </xf>
    <xf numFmtId="0" fontId="5" fillId="15" borderId="8" xfId="0" applyFont="1" applyFill="1" applyBorder="1" applyAlignment="1">
      <alignment wrapText="1"/>
    </xf>
    <xf numFmtId="0" fontId="5" fillId="15" borderId="9" xfId="0" applyFont="1" applyFill="1" applyBorder="1" applyAlignment="1">
      <alignment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0" fillId="14" borderId="3" xfId="0" applyFill="1" applyBorder="1" applyAlignment="1">
      <alignment horizontal="center" wrapText="1"/>
    </xf>
    <xf numFmtId="0" fontId="5" fillId="15" borderId="1" xfId="0" applyNumberFormat="1" applyFont="1" applyFill="1" applyBorder="1" applyAlignment="1">
      <alignment horizontal="center" wrapText="1"/>
    </xf>
    <xf numFmtId="0" fontId="5" fillId="15" borderId="3" xfId="0" applyNumberFormat="1" applyFont="1" applyFill="1" applyBorder="1" applyAlignment="1">
      <alignment horizontal="center" wrapText="1"/>
    </xf>
    <xf numFmtId="0" fontId="5" fillId="14" borderId="1" xfId="0" applyFont="1" applyFill="1" applyBorder="1" applyAlignment="1">
      <alignment wrapText="1"/>
    </xf>
    <xf numFmtId="0" fontId="5" fillId="14" borderId="2" xfId="0" applyFont="1" applyFill="1" applyBorder="1" applyAlignment="1">
      <alignment wrapText="1"/>
    </xf>
    <xf numFmtId="0" fontId="5" fillId="14" borderId="3" xfId="0" applyFont="1" applyFill="1" applyBorder="1" applyAlignment="1">
      <alignment wrapText="1"/>
    </xf>
    <xf numFmtId="0" fontId="5" fillId="14" borderId="1" xfId="0" applyNumberFormat="1" applyFont="1" applyFill="1" applyBorder="1" applyAlignment="1">
      <alignment horizontal="center" wrapText="1"/>
    </xf>
    <xf numFmtId="0" fontId="5" fillId="14" borderId="3" xfId="0" applyNumberFormat="1" applyFont="1" applyFill="1" applyBorder="1" applyAlignment="1">
      <alignment horizontal="center" wrapText="1"/>
    </xf>
    <xf numFmtId="164" fontId="5" fillId="14" borderId="1" xfId="0" applyNumberFormat="1" applyFont="1" applyFill="1" applyBorder="1" applyAlignment="1">
      <alignment horizontal="center" wrapText="1"/>
    </xf>
    <xf numFmtId="164" fontId="5" fillId="14" borderId="3" xfId="0" applyNumberFormat="1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164" fontId="5" fillId="1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2" fontId="5" fillId="8" borderId="1" xfId="0" applyNumberFormat="1" applyFont="1" applyFill="1" applyBorder="1" applyAlignment="1">
      <alignment horizontal="center" wrapText="1"/>
    </xf>
    <xf numFmtId="2" fontId="5" fillId="8" borderId="3" xfId="0" applyNumberFormat="1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5" fillId="8" borderId="2" xfId="0" applyFont="1" applyFill="1" applyBorder="1" applyAlignment="1">
      <alignment wrapText="1"/>
    </xf>
    <xf numFmtId="0" fontId="5" fillId="8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1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5.5721391288552783E-3"/>
          <c:y val="0.2215029314267867"/>
          <c:w val="0.9888557217422731"/>
          <c:h val="0.74764842072172644"/>
        </c:manualLayout>
      </c:layout>
      <c:bar3DChart>
        <c:barDir val="col"/>
        <c:grouping val="percentStacked"/>
        <c:ser>
          <c:idx val="1"/>
          <c:order val="0"/>
          <c:tx>
            <c:v>В форме электронного документа</c:v>
          </c:tx>
          <c:spPr>
            <a:solidFill>
              <a:srgbClr val="C00000"/>
            </a:solidFill>
          </c:spPr>
          <c:dLbls>
            <c:dLbl>
              <c:idx val="0"/>
              <c:layout>
                <c:manualLayout>
                  <c:x val="9.6824659436414474E-3"/>
                  <c:y val="-5.8119653773646064E-2"/>
                </c:manualLayout>
              </c:layout>
              <c:showVal val="1"/>
            </c:dLbl>
            <c:dLbl>
              <c:idx val="4"/>
              <c:layout/>
              <c:showVal val="1"/>
              <c:separator> </c:separator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(Обзор!$A$174,Обзор!$A$175,Обзор!$A$176)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('Автоматические данные'!$H$4:$I$4,'Автоматические данные'!$J$4:$K$4,'Автоматические данные'!$L$4:$M$4)</c:f>
              <c:numCache>
                <c:formatCode>General</c:formatCode>
                <c:ptCount val="6"/>
                <c:pt idx="0">
                  <c:v>216</c:v>
                </c:pt>
                <c:pt idx="2">
                  <c:v>164</c:v>
                </c:pt>
                <c:pt idx="4">
                  <c:v>14</c:v>
                </c:pt>
              </c:numCache>
            </c:numRef>
          </c:val>
        </c:ser>
        <c:ser>
          <c:idx val="2"/>
          <c:order val="1"/>
          <c:tx>
            <c:v>В письменной форме</c:v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separator> </c:separator>
          </c:dLbls>
          <c:cat>
            <c:strRef>
              <c:f>(Обзор!$A$174,Обзор!$A$175,Обзор!$A$176)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'Автоматические данные'!$H$5:$M$5</c:f>
              <c:numCache>
                <c:formatCode>General</c:formatCode>
                <c:ptCount val="6"/>
                <c:pt idx="0">
                  <c:v>435</c:v>
                </c:pt>
                <c:pt idx="2">
                  <c:v>375</c:v>
                </c:pt>
                <c:pt idx="4">
                  <c:v>652</c:v>
                </c:pt>
              </c:numCache>
            </c:numRef>
          </c:val>
        </c:ser>
        <c:ser>
          <c:idx val="3"/>
          <c:order val="2"/>
          <c:tx>
            <c:v>В устной форме</c:v>
          </c:tx>
          <c:spPr>
            <a:solidFill>
              <a:schemeClr val="accent3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(Обзор!$A$174,Обзор!$A$175,Обзор!$A$176)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'Автоматические данные'!$H$6:$M$6</c:f>
              <c:numCache>
                <c:formatCode>General</c:formatCode>
                <c:ptCount val="6"/>
                <c:pt idx="0">
                  <c:v>56</c:v>
                </c:pt>
                <c:pt idx="2">
                  <c:v>0</c:v>
                </c:pt>
                <c:pt idx="4">
                  <c:v>18</c:v>
                </c:pt>
              </c:numCache>
            </c:numRef>
          </c:val>
        </c:ser>
        <c:dLbls>
          <c:showVal val="1"/>
        </c:dLbls>
        <c:gapWidth val="0"/>
        <c:gapDepth val="133"/>
        <c:shape val="box"/>
        <c:axId val="66857216"/>
        <c:axId val="66899968"/>
        <c:axId val="0"/>
      </c:bar3DChart>
      <c:catAx>
        <c:axId val="66857216"/>
        <c:scaling>
          <c:orientation val="minMax"/>
        </c:scaling>
        <c:delete val="1"/>
        <c:axPos val="b"/>
        <c:majorTickMark val="none"/>
        <c:tickLblPos val="none"/>
        <c:crossAx val="66899968"/>
        <c:crosses val="autoZero"/>
        <c:auto val="1"/>
        <c:lblAlgn val="ctr"/>
        <c:lblOffset val="100"/>
      </c:catAx>
      <c:valAx>
        <c:axId val="66899968"/>
        <c:scaling>
          <c:orientation val="minMax"/>
        </c:scaling>
        <c:delete val="1"/>
        <c:axPos val="l"/>
        <c:numFmt formatCode="0%" sourceLinked="1"/>
        <c:tickLblPos val="none"/>
        <c:crossAx val="6685721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200" baseline="0"/>
            </a:pPr>
            <a:endParaRPr lang="ru-RU"/>
          </a:p>
        </c:txPr>
      </c:legendEntry>
      <c:layout>
        <c:manualLayout>
          <c:xMode val="edge"/>
          <c:yMode val="edge"/>
          <c:x val="3.1020657804040376E-3"/>
          <c:y val="4.5356720180308438E-4"/>
          <c:w val="0.9931266038534986"/>
          <c:h val="0.19376650187566821"/>
        </c:manualLayout>
      </c:layout>
      <c:spPr>
        <a:solidFill>
          <a:schemeClr val="accent3">
            <a:lumMod val="40000"/>
            <a:lumOff val="60000"/>
          </a:schemeClr>
        </a:solidFill>
      </c:spPr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Обзор!$A$174</c:f>
              <c:strCache>
                <c:ptCount val="1"/>
                <c:pt idx="0">
                  <c:v>IV квартал 2018 г.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0.10695027046347935"/>
                  <c:y val="-3.9351853286375554E-3"/>
                </c:manualLayout>
              </c:layout>
              <c:showVal val="1"/>
            </c:dLbl>
            <c:dLbl>
              <c:idx val="2"/>
              <c:layout>
                <c:manualLayout>
                  <c:x val="-2.3766726769662034E-2"/>
                  <c:y val="-1.967592664318785E-2"/>
                </c:manualLayout>
              </c:layout>
              <c:showVal val="1"/>
            </c:dLbl>
            <c:showVal val="1"/>
          </c:dLbls>
          <c:cat>
            <c:strRef>
              <c:f>(Обзор!$E$173,Обзор!$H$173,Обзор!$K$173)</c:f>
              <c:strCache>
                <c:ptCount val="3"/>
                <c:pt idx="0">
                  <c:v>ЭЛЕКТРОННЫЕ</c:v>
                </c:pt>
                <c:pt idx="1">
                  <c:v>ПИСЬМЕННЫЕ</c:v>
                </c:pt>
                <c:pt idx="2">
                  <c:v>УСТНЫЕ</c:v>
                </c:pt>
              </c:strCache>
            </c:strRef>
          </c:cat>
          <c:val>
            <c:numRef>
              <c:f>(Обзор!$E$174,Обзор!$H$174,Обзор!$K$174)</c:f>
              <c:numCache>
                <c:formatCode>General</c:formatCode>
                <c:ptCount val="3"/>
                <c:pt idx="0">
                  <c:v>216</c:v>
                </c:pt>
                <c:pt idx="1">
                  <c:v>435</c:v>
                </c:pt>
                <c:pt idx="2">
                  <c:v>56</c:v>
                </c:pt>
              </c:numCache>
            </c:numRef>
          </c:val>
        </c:ser>
        <c:ser>
          <c:idx val="1"/>
          <c:order val="1"/>
          <c:tx>
            <c:strRef>
              <c:f>Обзор!$A$175</c:f>
              <c:strCache>
                <c:ptCount val="1"/>
                <c:pt idx="0">
                  <c:v>III квартал 2018 г.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7318823154031893E-2"/>
                  <c:y val="2.7546297300462881E-2"/>
                </c:manualLayout>
              </c:layout>
              <c:showVal val="1"/>
            </c:dLbl>
            <c:dLbl>
              <c:idx val="1"/>
              <c:layout>
                <c:manualLayout>
                  <c:x val="-6.5420254678255602E-2"/>
                  <c:y val="1.9675926643187777E-2"/>
                </c:manualLayout>
              </c:layout>
              <c:showVal val="1"/>
            </c:dLbl>
            <c:dLbl>
              <c:idx val="2"/>
              <c:layout>
                <c:manualLayout>
                  <c:x val="-2.6875936866237612E-2"/>
                  <c:y val="1.9675926643187805E-2"/>
                </c:manualLayout>
              </c:layout>
              <c:showVal val="1"/>
            </c:dLbl>
            <c:showVal val="1"/>
          </c:dLbls>
          <c:cat>
            <c:strRef>
              <c:f>(Обзор!$E$173,Обзор!$H$173,Обзор!$K$173)</c:f>
              <c:strCache>
                <c:ptCount val="3"/>
                <c:pt idx="0">
                  <c:v>ЭЛЕКТРОННЫЕ</c:v>
                </c:pt>
                <c:pt idx="1">
                  <c:v>ПИСЬМЕННЫЕ</c:v>
                </c:pt>
                <c:pt idx="2">
                  <c:v>УСТНЫЕ</c:v>
                </c:pt>
              </c:strCache>
            </c:strRef>
          </c:cat>
          <c:val>
            <c:numRef>
              <c:f>(Обзор!$E$175,Обзор!$H$175,Обзор!$K$175)</c:f>
              <c:numCache>
                <c:formatCode>General</c:formatCode>
                <c:ptCount val="3"/>
                <c:pt idx="0">
                  <c:v>164</c:v>
                </c:pt>
                <c:pt idx="1">
                  <c:v>375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Обзор!$A$176</c:f>
              <c:strCache>
                <c:ptCount val="1"/>
                <c:pt idx="0">
                  <c:v>IV квартал 2017 г.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65009015449308E-2"/>
                  <c:y val="-2.7546607157575387E-2"/>
                </c:manualLayout>
              </c:layout>
              <c:showVal val="1"/>
            </c:dLbl>
            <c:dLbl>
              <c:idx val="2"/>
              <c:layout>
                <c:manualLayout>
                  <c:x val="2.986215207359728E-2"/>
                  <c:y val="-1.9675926643187805E-2"/>
                </c:manualLayout>
              </c:layout>
              <c:showVal val="1"/>
            </c:dLbl>
            <c:showVal val="1"/>
          </c:dLbls>
          <c:cat>
            <c:strRef>
              <c:f>(Обзор!$E$173,Обзор!$H$173,Обзор!$K$173)</c:f>
              <c:strCache>
                <c:ptCount val="3"/>
                <c:pt idx="0">
                  <c:v>ЭЛЕКТРОННЫЕ</c:v>
                </c:pt>
                <c:pt idx="1">
                  <c:v>ПИСЬМЕННЫЕ</c:v>
                </c:pt>
                <c:pt idx="2">
                  <c:v>УСТНЫЕ</c:v>
                </c:pt>
              </c:strCache>
            </c:strRef>
          </c:cat>
          <c:val>
            <c:numRef>
              <c:f>(Обзор!$E$176,Обзор!$H$176,Обзор!$K$176)</c:f>
              <c:numCache>
                <c:formatCode>General</c:formatCode>
                <c:ptCount val="3"/>
                <c:pt idx="0">
                  <c:v>14</c:v>
                </c:pt>
                <c:pt idx="1">
                  <c:v>652</c:v>
                </c:pt>
                <c:pt idx="2">
                  <c:v>18</c:v>
                </c:pt>
              </c:numCache>
            </c:numRef>
          </c:val>
        </c:ser>
        <c:marker val="1"/>
        <c:axId val="69356928"/>
        <c:axId val="70775936"/>
      </c:lineChart>
      <c:catAx>
        <c:axId val="69356928"/>
        <c:scaling>
          <c:orientation val="minMax"/>
        </c:scaling>
        <c:axPos val="b"/>
        <c:tickLblPos val="nextTo"/>
        <c:crossAx val="70775936"/>
        <c:crosses val="autoZero"/>
        <c:auto val="1"/>
        <c:lblAlgn val="ctr"/>
        <c:lblOffset val="100"/>
      </c:catAx>
      <c:valAx>
        <c:axId val="70775936"/>
        <c:scaling>
          <c:orientation val="minMax"/>
        </c:scaling>
        <c:axPos val="l"/>
        <c:majorGridlines/>
        <c:numFmt formatCode="General" sourceLinked="1"/>
        <c:tickLblPos val="nextTo"/>
        <c:crossAx val="69356928"/>
        <c:crosses val="autoZero"/>
        <c:crossBetween val="between"/>
      </c:valAx>
      <c:spPr>
        <a:solidFill>
          <a:srgbClr val="9BBB59">
            <a:lumMod val="40000"/>
            <a:lumOff val="60000"/>
          </a:srgbClr>
        </a:solidFill>
      </c:spPr>
    </c:plotArea>
    <c:legend>
      <c:legendPos val="r"/>
      <c:layout/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4160860389825722E-2"/>
          <c:y val="0.2131559491149152"/>
          <c:w val="0.87949915415903002"/>
          <c:h val="0.54969107905713965"/>
        </c:manualLayout>
      </c:layout>
      <c:lineChart>
        <c:grouping val="standard"/>
        <c:ser>
          <c:idx val="0"/>
          <c:order val="0"/>
          <c:tx>
            <c:v>Обращения в письменной форме</c:v>
          </c:tx>
          <c:marker>
            <c:symbol val="none"/>
          </c:marker>
          <c:dLbls>
            <c:dLbl>
              <c:idx val="0"/>
              <c:layout>
                <c:manualLayout>
                  <c:x val="-4.6051057843569318E-2"/>
                  <c:y val="-2.8077580959322598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4.1535786888240722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Обзор!$A$204:$D$206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(Обзор!$H$204,Обзор!$H$205,Обзор!$H$206)</c:f>
              <c:numCache>
                <c:formatCode>0.00</c:formatCode>
                <c:ptCount val="3"/>
                <c:pt idx="0">
                  <c:v>61.527581329561528</c:v>
                </c:pt>
                <c:pt idx="1">
                  <c:v>69.573283858998153</c:v>
                </c:pt>
                <c:pt idx="2">
                  <c:v>95.32163742690058</c:v>
                </c:pt>
              </c:numCache>
            </c:numRef>
          </c:val>
        </c:ser>
        <c:ser>
          <c:idx val="1"/>
          <c:order val="1"/>
          <c:tx>
            <c:v>Обращения в форме электронного документа</c:v>
          </c:tx>
          <c:marker>
            <c:symbol val="none"/>
          </c:marker>
          <c:dLbls>
            <c:dLbl>
              <c:idx val="0"/>
              <c:layout>
                <c:manualLayout>
                  <c:x val="-6.0194203093123311E-3"/>
                  <c:y val="-7.952452148786576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6.5270522252949673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5.3403154570595177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Обзор!$A$204:$D$206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(Обзор!$E$204,Обзор!$E$205,Обзор!$E$206)</c:f>
              <c:numCache>
                <c:formatCode>0.00</c:formatCode>
                <c:ptCount val="3"/>
                <c:pt idx="0">
                  <c:v>30.551626591230551</c:v>
                </c:pt>
                <c:pt idx="1">
                  <c:v>30.426716141001855</c:v>
                </c:pt>
                <c:pt idx="2">
                  <c:v>2.0467836257309941</c:v>
                </c:pt>
              </c:numCache>
            </c:numRef>
          </c:val>
        </c:ser>
        <c:ser>
          <c:idx val="2"/>
          <c:order val="2"/>
          <c:tx>
            <c:v>Обращения в устной форме</c:v>
          </c:tx>
          <c:marker>
            <c:symbol val="none"/>
          </c:marker>
          <c:dLbls>
            <c:dLbl>
              <c:idx val="0"/>
              <c:layout>
                <c:manualLayout>
                  <c:x val="-4.1956589700957066E-2"/>
                  <c:y val="-2.610485414434657E-2"/>
                </c:manualLayout>
              </c:layout>
              <c:showVal val="1"/>
            </c:dLbl>
            <c:dLbl>
              <c:idx val="1"/>
              <c:layout>
                <c:manualLayout>
                  <c:x val="-4.3236788390611222E-2"/>
                  <c:y val="-6.0927944370798862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Обзор!$A$204:$D$206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(Обзор!$K$204,Обзор!$K$205,Обзор!$K$206)</c:f>
              <c:numCache>
                <c:formatCode>0.00</c:formatCode>
                <c:ptCount val="3"/>
                <c:pt idx="0">
                  <c:v>7.9207920792079207</c:v>
                </c:pt>
                <c:pt idx="1">
                  <c:v>0</c:v>
                </c:pt>
                <c:pt idx="2">
                  <c:v>2.6315789473684208</c:v>
                </c:pt>
              </c:numCache>
            </c:numRef>
          </c:val>
        </c:ser>
        <c:marker val="1"/>
        <c:axId val="71568768"/>
        <c:axId val="71598848"/>
      </c:lineChart>
      <c:catAx>
        <c:axId val="7156876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200" b="1"/>
            </a:pPr>
            <a:endParaRPr lang="ru-RU"/>
          </a:p>
        </c:txPr>
        <c:crossAx val="71598848"/>
        <c:crosses val="autoZero"/>
        <c:lblAlgn val="ctr"/>
        <c:lblOffset val="100"/>
      </c:catAx>
      <c:valAx>
        <c:axId val="71598848"/>
        <c:scaling>
          <c:orientation val="minMax"/>
        </c:scaling>
        <c:axPos val="l"/>
        <c:majorGridlines/>
        <c:numFmt formatCode="0.00" sourceLinked="1"/>
        <c:tickLblPos val="nextTo"/>
        <c:spPr>
          <a:ln w="38100"/>
        </c:spPr>
        <c:crossAx val="71568768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  <a:ln w="12700">
          <a:noFill/>
          <a:bevel/>
        </a:ln>
      </c:spPr>
    </c:plotArea>
    <c:legend>
      <c:legendPos val="t"/>
      <c:layout>
        <c:manualLayout>
          <c:xMode val="edge"/>
          <c:yMode val="edge"/>
          <c:x val="1.2141470348684479E-2"/>
          <c:y val="3.2075485994125415E-2"/>
          <c:w val="0.96708761445906866"/>
          <c:h val="0.14580704568081509"/>
        </c:manualLayout>
      </c:layout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200" b="1"/>
          </a:pPr>
          <a:endParaRPr lang="ru-RU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Обзор!$F$233</c:f>
              <c:strCache>
                <c:ptCount val="1"/>
                <c:pt idx="0">
                  <c:v>Зявление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(Обзор!$A$234,Обзор!$A$236,Обзор!$A$238)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(Обзор!$F$234,Обзор!$F$236,Обзор!$F$238)</c:f>
              <c:numCache>
                <c:formatCode>General</c:formatCode>
                <c:ptCount val="3"/>
                <c:pt idx="0">
                  <c:v>635</c:v>
                </c:pt>
                <c:pt idx="1">
                  <c:v>506</c:v>
                </c:pt>
                <c:pt idx="2">
                  <c:v>412</c:v>
                </c:pt>
              </c:numCache>
            </c:numRef>
          </c:val>
        </c:ser>
        <c:ser>
          <c:idx val="1"/>
          <c:order val="1"/>
          <c:tx>
            <c:strRef>
              <c:f>Обзор!$H$233</c:f>
              <c:strCache>
                <c:ptCount val="1"/>
                <c:pt idx="0">
                  <c:v>Предложение 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(Обзор!$A$234,Обзор!$A$236,Обзор!$A$238)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(Обзор!$H$234,Обзор!$H$236,Обзор!$H$238)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Обзор!$J$233</c:f>
              <c:strCache>
                <c:ptCount val="1"/>
                <c:pt idx="0">
                  <c:v>Жалоба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(Обзор!$A$234,Обзор!$A$236,Обзор!$A$238)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(Обзор!$J$234,Обзор!$J$236,Обзор!$J$238)</c:f>
              <c:numCache>
                <c:formatCode>General</c:formatCode>
                <c:ptCount val="3"/>
                <c:pt idx="0">
                  <c:v>50</c:v>
                </c:pt>
                <c:pt idx="1">
                  <c:v>33</c:v>
                </c:pt>
                <c:pt idx="2">
                  <c:v>233</c:v>
                </c:pt>
              </c:numCache>
            </c:numRef>
          </c:val>
        </c:ser>
        <c:ser>
          <c:idx val="3"/>
          <c:order val="3"/>
          <c:tx>
            <c:strRef>
              <c:f>Обзор!$L$233</c:f>
              <c:strCache>
                <c:ptCount val="1"/>
                <c:pt idx="0">
                  <c:v>Не обращение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(Обзор!$A$234,Обзор!$A$236,Обзор!$A$238)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(Обзор!$L$234,Обзор!$L$236,Обзор!$L$238)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35</c:v>
                </c:pt>
              </c:numCache>
            </c:numRef>
          </c:val>
        </c:ser>
        <c:axId val="78774656"/>
        <c:axId val="78776192"/>
      </c:barChart>
      <c:catAx>
        <c:axId val="7877465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b="1"/>
            </a:pPr>
            <a:endParaRPr lang="ru-RU"/>
          </a:p>
        </c:txPr>
        <c:crossAx val="78776192"/>
        <c:crosses val="autoZero"/>
        <c:auto val="1"/>
        <c:lblAlgn val="ctr"/>
        <c:lblOffset val="100"/>
      </c:catAx>
      <c:valAx>
        <c:axId val="78776192"/>
        <c:scaling>
          <c:orientation val="minMax"/>
        </c:scaling>
        <c:axPos val="l"/>
        <c:majorGridlines/>
        <c:numFmt formatCode="General" sourceLinked="1"/>
        <c:tickLblPos val="nextTo"/>
        <c:crossAx val="787746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 b="1"/>
          </a:pPr>
          <a:endParaRPr lang="ru-RU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5535877200055437"/>
          <c:y val="0.19142671456597909"/>
          <c:w val="0.81183424587886766"/>
          <c:h val="0.63271851958793135"/>
        </c:manualLayout>
      </c:layout>
      <c:lineChart>
        <c:grouping val="standard"/>
        <c:ser>
          <c:idx val="0"/>
          <c:order val="0"/>
          <c:tx>
            <c:strRef>
              <c:f>Обзор!$F$233</c:f>
              <c:strCache>
                <c:ptCount val="1"/>
                <c:pt idx="0">
                  <c:v>Зявление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594194843292912E-2"/>
                  <c:y val="-6.0810440361621504E-2"/>
                </c:manualLayout>
              </c:layout>
              <c:showVal val="1"/>
            </c:dLbl>
            <c:dLbl>
              <c:idx val="1"/>
              <c:layout>
                <c:manualLayout>
                  <c:x val="-7.8431372549019607E-2"/>
                  <c:y val="-5.2646835812190144E-2"/>
                </c:manualLayout>
              </c:layout>
              <c:showVal val="1"/>
            </c:dLbl>
            <c:dLbl>
              <c:idx val="2"/>
              <c:layout>
                <c:manualLayout>
                  <c:x val="-1.254901960784314E-2"/>
                  <c:y val="7.4074074074074094E-3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  <c:showSerName val="1"/>
          </c:dLbls>
          <c:cat>
            <c:strRef>
              <c:f>(Обзор!$A$234,Обзор!$A$236,Обзор!$A$238)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(Обзор!$F$235,Обзор!$F$237,Обзор!$F$239)</c:f>
              <c:numCache>
                <c:formatCode>0.00</c:formatCode>
                <c:ptCount val="3"/>
                <c:pt idx="0">
                  <c:v>89.816124469589823</c:v>
                </c:pt>
                <c:pt idx="1">
                  <c:v>93.877551020408163</c:v>
                </c:pt>
                <c:pt idx="2">
                  <c:v>60.23391812865497</c:v>
                </c:pt>
              </c:numCache>
            </c:numRef>
          </c:val>
        </c:ser>
        <c:ser>
          <c:idx val="1"/>
          <c:order val="1"/>
          <c:tx>
            <c:strRef>
              <c:f>Обзор!$H$233</c:f>
              <c:strCache>
                <c:ptCount val="1"/>
                <c:pt idx="0">
                  <c:v>Предложение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3005959549173998E-2"/>
                  <c:y val="-6.3757946923301514E-2"/>
                </c:manualLayout>
              </c:layout>
              <c:showVal val="1"/>
            </c:dLbl>
            <c:dLbl>
              <c:idx val="1"/>
              <c:layout>
                <c:manualLayout>
                  <c:x val="-5.6470607305426933E-2"/>
                  <c:y val="-9.8603966170898699E-2"/>
                </c:manualLayout>
              </c:layout>
              <c:showVal val="1"/>
            </c:dLbl>
            <c:dLbl>
              <c:idx val="2"/>
              <c:layout>
                <c:manualLayout>
                  <c:x val="-3.137254901960785E-2"/>
                  <c:y val="-6.4514144065325171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(Обзор!$A$234,Обзор!$A$236,Обзор!$A$238)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(Обзор!$H$235,Обзор!$H$237,Обзор!$H$239)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0.58479532163742687</c:v>
                </c:pt>
              </c:numCache>
            </c:numRef>
          </c:val>
        </c:ser>
        <c:ser>
          <c:idx val="2"/>
          <c:order val="2"/>
          <c:tx>
            <c:strRef>
              <c:f>Обзор!$J$233</c:f>
              <c:strCache>
                <c:ptCount val="1"/>
                <c:pt idx="0">
                  <c:v>Жалоба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810903881885534E-2"/>
                  <c:y val="-2.8272382618839392E-2"/>
                </c:manualLayout>
              </c:layout>
              <c:showVal val="1"/>
            </c:dLbl>
            <c:dLbl>
              <c:idx val="1"/>
              <c:layout>
                <c:manualLayout>
                  <c:x val="-2.1960832663254212E-2"/>
                  <c:y val="2.3579177602800049E-2"/>
                </c:manualLayout>
              </c:layout>
              <c:showVal val="1"/>
            </c:dLbl>
            <c:dLbl>
              <c:idx val="2"/>
              <c:layout>
                <c:manualLayout>
                  <c:x val="-8.6971217565251113E-2"/>
                  <c:y val="-4.8148148148148148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(Обзор!$A$234,Обзор!$A$236,Обзор!$A$238)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(Обзор!$J$235,Обзор!$J$237,Обзор!$J$239)</c:f>
              <c:numCache>
                <c:formatCode>0.00</c:formatCode>
                <c:ptCount val="3"/>
                <c:pt idx="0">
                  <c:v>7.0721357850070721</c:v>
                </c:pt>
                <c:pt idx="1">
                  <c:v>6.1224489795918364</c:v>
                </c:pt>
                <c:pt idx="2">
                  <c:v>34.064327485380119</c:v>
                </c:pt>
              </c:numCache>
            </c:numRef>
          </c:val>
        </c:ser>
        <c:ser>
          <c:idx val="3"/>
          <c:order val="3"/>
          <c:tx>
            <c:strRef>
              <c:f>Обзор!$L$233</c:f>
              <c:strCache>
                <c:ptCount val="1"/>
                <c:pt idx="0">
                  <c:v>Не обращение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0.12164988997749657"/>
                  <c:y val="-4.4444444444444502E-2"/>
                </c:manualLayout>
              </c:layout>
              <c:showVal val="1"/>
            </c:dLbl>
            <c:dLbl>
              <c:idx val="1"/>
              <c:layout>
                <c:manualLayout>
                  <c:x val="-1.5686274509803921E-2"/>
                  <c:y val="-3.7037037037037056E-2"/>
                </c:manualLayout>
              </c:layout>
              <c:showVal val="1"/>
            </c:dLbl>
            <c:dLbl>
              <c:idx val="2"/>
              <c:layout>
                <c:manualLayout>
                  <c:x val="4.0548592244240553E-2"/>
                  <c:y val="-2.9629629629629856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ru-RU"/>
              </a:p>
            </c:txPr>
            <c:showVal val="1"/>
          </c:dLbls>
          <c:cat>
            <c:strRef>
              <c:f>(Обзор!$A$234,Обзор!$A$236,Обзор!$A$238)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(Обзор!$L$235,Обзор!$L$237,Обзор!$L$239)</c:f>
              <c:numCache>
                <c:formatCode>0.00</c:formatCode>
                <c:ptCount val="3"/>
                <c:pt idx="0">
                  <c:v>3.1117397454031117</c:v>
                </c:pt>
                <c:pt idx="1">
                  <c:v>0</c:v>
                </c:pt>
                <c:pt idx="2">
                  <c:v>5.1169590643274852</c:v>
                </c:pt>
              </c:numCache>
            </c:numRef>
          </c:val>
        </c:ser>
        <c:marker val="1"/>
        <c:axId val="67495424"/>
        <c:axId val="67496960"/>
      </c:lineChart>
      <c:catAx>
        <c:axId val="6749542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100" b="1"/>
            </a:pPr>
            <a:endParaRPr lang="ru-RU"/>
          </a:p>
        </c:txPr>
        <c:crossAx val="67496960"/>
        <c:crosses val="autoZero"/>
        <c:lblAlgn val="ctr"/>
        <c:lblOffset val="100"/>
      </c:catAx>
      <c:valAx>
        <c:axId val="67496960"/>
        <c:scaling>
          <c:orientation val="minMax"/>
        </c:scaling>
        <c:axPos val="l"/>
        <c:majorGridlines/>
        <c:numFmt formatCode="0.00" sourceLinked="1"/>
        <c:tickLblPos val="nextTo"/>
        <c:crossAx val="6749542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1.2141470348684487E-2"/>
          <c:y val="3.2075485994125415E-2"/>
          <c:w val="0.9730685153782026"/>
          <c:h val="0.12391587624858758"/>
        </c:manualLayout>
      </c:layout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681779789688352"/>
          <c:y val="7.4487850949994133E-2"/>
          <c:w val="0.52533805184802351"/>
          <c:h val="0.74193144197963101"/>
        </c:manualLayout>
      </c:layout>
      <c:lineChart>
        <c:grouping val="standard"/>
        <c:ser>
          <c:idx val="0"/>
          <c:order val="0"/>
          <c:tx>
            <c:v>Покеазатель активности</c:v>
          </c:tx>
          <c:dLbls>
            <c:showVal val="1"/>
          </c:dLbls>
          <c:cat>
            <c:strRef>
              <c:f>(Обзор!$A$262,Обзор!$C$262,Обзор!$E$262)</c:f>
              <c:strCache>
                <c:ptCount val="3"/>
                <c:pt idx="0">
                  <c:v>IV квартал 2018 г.</c:v>
                </c:pt>
                <c:pt idx="1">
                  <c:v>III квартал 2018 г.</c:v>
                </c:pt>
                <c:pt idx="2">
                  <c:v>IV квартал 2017 г.</c:v>
                </c:pt>
              </c:strCache>
            </c:strRef>
          </c:cat>
          <c:val>
            <c:numRef>
              <c:f>(Обзор!$A$263,Обзор!$C$263,Обзор!$E$263)</c:f>
              <c:numCache>
                <c:formatCode>0.000</c:formatCode>
                <c:ptCount val="3"/>
                <c:pt idx="0">
                  <c:v>10.989796743165186</c:v>
                </c:pt>
                <c:pt idx="1">
                  <c:v>8.3783598933041503</c:v>
                </c:pt>
                <c:pt idx="2">
                  <c:v>10.499654616624454</c:v>
                </c:pt>
              </c:numCache>
            </c:numRef>
          </c:val>
        </c:ser>
        <c:marker val="1"/>
        <c:axId val="67828352"/>
        <c:axId val="67912064"/>
      </c:lineChart>
      <c:catAx>
        <c:axId val="6782835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67912064"/>
        <c:crosses val="autoZero"/>
        <c:auto val="1"/>
        <c:lblAlgn val="ctr"/>
        <c:lblOffset val="100"/>
      </c:catAx>
      <c:valAx>
        <c:axId val="67912064"/>
        <c:scaling>
          <c:orientation val="minMax"/>
        </c:scaling>
        <c:axPos val="l"/>
        <c:majorGridlines/>
        <c:numFmt formatCode="0.000" sourceLinked="1"/>
        <c:tickLblPos val="nextTo"/>
        <c:crossAx val="67828352"/>
        <c:crosses val="autoZero"/>
        <c:crossBetween val="between"/>
      </c:valAx>
      <c:spPr>
        <a:solidFill>
          <a:srgbClr val="4F81BD">
            <a:lumMod val="20000"/>
            <a:lumOff val="80000"/>
          </a:srgbClr>
        </a:solidFill>
      </c:spPr>
    </c:plotArea>
    <c:legend>
      <c:legendPos val="r"/>
      <c:layout/>
    </c:legend>
    <c:plotVisOnly val="1"/>
    <c:dispBlanksAs val="gap"/>
  </c:chart>
  <c:spPr>
    <a:solidFill>
      <a:srgbClr val="4F81BD">
        <a:lumMod val="20000"/>
        <a:lumOff val="80000"/>
      </a:srgbClr>
    </a:solidFill>
  </c:sp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perspective val="30"/>
    </c:view3D>
    <c:plotArea>
      <c:layout>
        <c:manualLayout>
          <c:layoutTarget val="inner"/>
          <c:xMode val="edge"/>
          <c:yMode val="edge"/>
          <c:x val="0.14945878340583002"/>
          <c:y val="5.13585977626181E-2"/>
          <c:w val="0.63116369249065363"/>
          <c:h val="0.79838976688990948"/>
        </c:manualLayout>
      </c:layout>
      <c:bar3DChart>
        <c:barDir val="col"/>
        <c:grouping val="clustered"/>
        <c:ser>
          <c:idx val="0"/>
          <c:order val="0"/>
          <c:tx>
            <c:strRef>
              <c:f>'Автоматические данные'!$H$3</c:f>
              <c:strCache>
                <c:ptCount val="1"/>
                <c:pt idx="0">
                  <c:v>IV квартал 2018 г.</c:v>
                </c:pt>
              </c:strCache>
            </c:strRef>
          </c:tx>
          <c:dLbls>
            <c:dLbl>
              <c:idx val="0"/>
              <c:layout>
                <c:manualLayout>
                  <c:x val="1.1274888687859128E-2"/>
                  <c:y val="0.15801975893707901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val>
            <c:numRef>
              <c:f>'Автоматические данные'!$H$18</c:f>
              <c:numCache>
                <c:formatCode>0.000</c:formatCode>
                <c:ptCount val="1"/>
                <c:pt idx="0">
                  <c:v>0.14164305949008499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'Автоматические данные'!$J$3</c:f>
              <c:strCache>
                <c:ptCount val="1"/>
                <c:pt idx="0">
                  <c:v>III квартал 2018 г.</c:v>
                </c:pt>
              </c:strCache>
            </c:strRef>
          </c:tx>
          <c:dLbls>
            <c:dLbl>
              <c:idx val="0"/>
              <c:layout>
                <c:manualLayout>
                  <c:x val="5.6684497586206974E-3"/>
                  <c:y val="0.11009954470831058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Val val="1"/>
            </c:dLbl>
            <c:showVal val="1"/>
          </c:dLbls>
          <c:val>
            <c:numRef>
              <c:f>'Автоматические данные'!$J$18</c:f>
              <c:numCache>
                <c:formatCode>0.000</c:formatCode>
                <c:ptCount val="1"/>
                <c:pt idx="0">
                  <c:v>0.88967971530249124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'Автоматические данные'!$L$3</c:f>
              <c:strCache>
                <c:ptCount val="1"/>
                <c:pt idx="0">
                  <c:v>IV квартал 2017 г.</c:v>
                </c:pt>
              </c:strCache>
            </c:strRef>
          </c:tx>
          <c:dLbls>
            <c:dLbl>
              <c:idx val="0"/>
              <c:layout>
                <c:manualLayout>
                  <c:x val="1.9349671716211821E-2"/>
                  <c:y val="0.10232152926895001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Val val="1"/>
            </c:dLbl>
            <c:showVal val="1"/>
          </c:dLbls>
          <c:val>
            <c:numRef>
              <c:f>'Автоматические данные'!$L$18</c:f>
              <c:numCache>
                <c:formatCode>0.000</c:formatCode>
                <c:ptCount val="1"/>
                <c:pt idx="0">
                  <c:v>0.73099415204678353</c:v>
                </c:pt>
              </c:numCache>
            </c:numRef>
          </c:val>
          <c:shape val="box"/>
        </c:ser>
        <c:gapWidth val="208"/>
        <c:gapDepth val="183"/>
        <c:shape val="cylinder"/>
        <c:axId val="67940352"/>
        <c:axId val="67941888"/>
        <c:axId val="0"/>
      </c:bar3DChart>
      <c:catAx>
        <c:axId val="67940352"/>
        <c:scaling>
          <c:orientation val="minMax"/>
        </c:scaling>
        <c:delete val="1"/>
        <c:axPos val="b"/>
        <c:tickLblPos val="none"/>
        <c:crossAx val="67941888"/>
        <c:crosses val="autoZero"/>
        <c:auto val="1"/>
        <c:lblAlgn val="ctr"/>
        <c:lblOffset val="100"/>
      </c:catAx>
      <c:valAx>
        <c:axId val="67941888"/>
        <c:scaling>
          <c:orientation val="minMax"/>
        </c:scaling>
        <c:axPos val="l"/>
        <c:majorGridlines/>
        <c:numFmt formatCode="0.000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67940352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 sz="1100" b="1"/>
          </a:pPr>
          <a:endParaRPr lang="ru-RU"/>
        </a:p>
      </c:txPr>
    </c:legend>
    <c:plotVisOnly val="1"/>
    <c:dispBlanksAs val="gap"/>
  </c:chart>
  <c:spPr>
    <a:solidFill>
      <a:schemeClr val="bg2">
        <a:lumMod val="90000"/>
      </a:schemeClr>
    </a:solidFill>
  </c:spPr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'Автоматические данные'!$H$3</c:f>
              <c:strCache>
                <c:ptCount val="1"/>
                <c:pt idx="0">
                  <c:v>IV квартал 2018 г.</c:v>
                </c:pt>
              </c:strCache>
            </c:strRef>
          </c:tx>
          <c:dLbls>
            <c:dLbl>
              <c:idx val="0"/>
              <c:layout>
                <c:manualLayout>
                  <c:x val="8.3334368537635976E-3"/>
                  <c:y val="-2.3545083656284771E-2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tx1"/>
                      </a:solidFill>
                    </a:defRPr>
                  </a:pPr>
                  <a:endParaRPr lang="ru-RU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ru-RU"/>
              </a:p>
            </c:txPr>
            <c:showVal val="1"/>
          </c:dLbls>
          <c:val>
            <c:numRef>
              <c:f>'Автоматические данные'!$H$17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'Автоматические данные'!$J$3</c:f>
              <c:strCache>
                <c:ptCount val="1"/>
                <c:pt idx="0">
                  <c:v>III квартал 2018 г.</c:v>
                </c:pt>
              </c:strCache>
            </c:strRef>
          </c:tx>
          <c:dLbls>
            <c:dLbl>
              <c:idx val="0"/>
              <c:layout>
                <c:manualLayout>
                  <c:x val="4.2297180027437101E-3"/>
                  <c:y val="0.12773379038141774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showSerName val="1"/>
          </c:dLbls>
          <c:val>
            <c:numRef>
              <c:f>'Автоматические данные'!$J$17</c:f>
              <c:numCache>
                <c:formatCode>0.000</c:formatCode>
                <c:ptCount val="1"/>
                <c:pt idx="0">
                  <c:v>7.2953736654804269</c:v>
                </c:pt>
              </c:numCache>
            </c:numRef>
          </c:val>
        </c:ser>
        <c:ser>
          <c:idx val="2"/>
          <c:order val="2"/>
          <c:tx>
            <c:strRef>
              <c:f>'Автоматические данные'!$L$3</c:f>
              <c:strCache>
                <c:ptCount val="1"/>
                <c:pt idx="0">
                  <c:v>IV квартал 2017 г.</c:v>
                </c:pt>
              </c:strCache>
            </c:strRef>
          </c:tx>
          <c:dLbls>
            <c:dLbl>
              <c:idx val="0"/>
              <c:layout>
                <c:manualLayout>
                  <c:x val="2.3547897804293682E-2"/>
                  <c:y val="-2.2449353563524397E-3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tx1"/>
                      </a:solidFill>
                    </a:defRPr>
                  </a:pPr>
                  <a:endParaRPr lang="ru-RU"/>
                </a:p>
              </c:txPr>
              <c:showVal val="1"/>
            </c:dLbl>
            <c:showVal val="1"/>
          </c:dLbls>
          <c:val>
            <c:numRef>
              <c:f>'Автоматические данные'!$L$17</c:f>
              <c:numCache>
                <c:formatCode>0.000</c:formatCode>
                <c:ptCount val="1"/>
                <c:pt idx="0">
                  <c:v>1.3157894736842104</c:v>
                </c:pt>
              </c:numCache>
            </c:numRef>
          </c:val>
        </c:ser>
        <c:shape val="cylinder"/>
        <c:axId val="68048000"/>
        <c:axId val="68049536"/>
        <c:axId val="0"/>
      </c:bar3DChart>
      <c:catAx>
        <c:axId val="68048000"/>
        <c:scaling>
          <c:orientation val="minMax"/>
        </c:scaling>
        <c:delete val="1"/>
        <c:axPos val="b"/>
        <c:tickLblPos val="none"/>
        <c:crossAx val="68049536"/>
        <c:crosses val="autoZero"/>
        <c:auto val="1"/>
        <c:lblAlgn val="ctr"/>
        <c:lblOffset val="100"/>
      </c:catAx>
      <c:valAx>
        <c:axId val="68049536"/>
        <c:scaling>
          <c:orientation val="minMax"/>
        </c:scaling>
        <c:axPos val="l"/>
        <c:majorGridlines/>
        <c:numFmt formatCode="0.000" sourceLinked="1"/>
        <c:tickLblPos val="nextTo"/>
        <c:crossAx val="6804800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/>
      <c:txPr>
        <a:bodyPr/>
        <a:lstStyle/>
        <a:p>
          <a:pPr>
            <a:defRPr sz="1050" b="1"/>
          </a:pPr>
          <a:endParaRPr lang="ru-RU"/>
        </a:p>
      </c:txPr>
    </c:legend>
    <c:plotVisOnly val="1"/>
    <c:dispBlanksAs val="gap"/>
  </c:chart>
  <c:spPr>
    <a:solidFill>
      <a:srgbClr val="9BBB59">
        <a:lumMod val="20000"/>
        <a:lumOff val="80000"/>
      </a:srgbClr>
    </a:solidFill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image" Target="../media/image2.png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22413</xdr:rowOff>
    </xdr:from>
    <xdr:to>
      <xdr:col>13</xdr:col>
      <xdr:colOff>0</xdr:colOff>
      <xdr:row>30</xdr:row>
      <xdr:rowOff>369794</xdr:rowOff>
    </xdr:to>
    <xdr:pic>
      <xdr:nvPicPr>
        <xdr:cNvPr id="19" name="Рисунок 18" descr="906585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413"/>
          <a:ext cx="8639735" cy="6230469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oneCellAnchor>
    <xdr:from>
      <xdr:col>0</xdr:col>
      <xdr:colOff>40822</xdr:colOff>
      <xdr:row>10</xdr:row>
      <xdr:rowOff>149678</xdr:rowOff>
    </xdr:from>
    <xdr:ext cx="8273142" cy="593304"/>
    <xdr:sp macro="" textlink="">
      <xdr:nvSpPr>
        <xdr:cNvPr id="6" name="TextBox 5"/>
        <xdr:cNvSpPr txBox="1"/>
      </xdr:nvSpPr>
      <xdr:spPr>
        <a:xfrm>
          <a:off x="40822" y="2354035"/>
          <a:ext cx="8273142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ru-RU" sz="3200">
            <a:solidFill>
              <a:schemeClr val="bg1"/>
            </a:solidFill>
          </a:endParaRPr>
        </a:p>
      </xdr:txBody>
    </xdr:sp>
    <xdr:clientData/>
  </xdr:oneCellAnchor>
  <xdr:twoCellAnchor>
    <xdr:from>
      <xdr:col>0</xdr:col>
      <xdr:colOff>0</xdr:colOff>
      <xdr:row>0</xdr:row>
      <xdr:rowOff>13608</xdr:rowOff>
    </xdr:from>
    <xdr:to>
      <xdr:col>12</xdr:col>
      <xdr:colOff>625929</xdr:colOff>
      <xdr:row>30</xdr:row>
      <xdr:rowOff>381000</xdr:rowOff>
    </xdr:to>
    <xdr:sp macro="" textlink="">
      <xdr:nvSpPr>
        <xdr:cNvPr id="7" name="TextBox 6"/>
        <xdr:cNvSpPr txBox="1"/>
      </xdr:nvSpPr>
      <xdr:spPr>
        <a:xfrm>
          <a:off x="0" y="13608"/>
          <a:ext cx="8463643" cy="6232071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ru-RU" sz="3000"/>
            <a:t>	</a:t>
          </a:r>
        </a:p>
        <a:p>
          <a:pPr algn="l"/>
          <a:endParaRPr lang="ru-RU" sz="3000">
            <a:solidFill>
              <a:schemeClr val="bg1"/>
            </a:solidFill>
          </a:endParaRPr>
        </a:p>
        <a:p>
          <a:pPr algn="l"/>
          <a:endParaRPr lang="ru-RU" sz="3000">
            <a:solidFill>
              <a:schemeClr val="bg1"/>
            </a:solidFill>
          </a:endParaRPr>
        </a:p>
        <a:p>
          <a:pPr algn="l"/>
          <a:endParaRPr lang="ru-RU" sz="30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256761</xdr:colOff>
      <xdr:row>177</xdr:row>
      <xdr:rowOff>60903</xdr:rowOff>
    </xdr:from>
    <xdr:to>
      <xdr:col>6</xdr:col>
      <xdr:colOff>240195</xdr:colOff>
      <xdr:row>196</xdr:row>
      <xdr:rowOff>108859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343486</xdr:colOff>
      <xdr:row>180</xdr:row>
      <xdr:rowOff>8769</xdr:rowOff>
    </xdr:from>
    <xdr:to>
      <xdr:col>12</xdr:col>
      <xdr:colOff>612427</xdr:colOff>
      <xdr:row>196</xdr:row>
      <xdr:rowOff>188063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4004</xdr:colOff>
      <xdr:row>207</xdr:row>
      <xdr:rowOff>56030</xdr:rowOff>
    </xdr:from>
    <xdr:to>
      <xdr:col>12</xdr:col>
      <xdr:colOff>612322</xdr:colOff>
      <xdr:row>228</xdr:row>
      <xdr:rowOff>67236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240</xdr:row>
      <xdr:rowOff>156882</xdr:rowOff>
    </xdr:from>
    <xdr:to>
      <xdr:col>6</xdr:col>
      <xdr:colOff>400051</xdr:colOff>
      <xdr:row>258</xdr:row>
      <xdr:rowOff>47625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466724</xdr:colOff>
      <xdr:row>240</xdr:row>
      <xdr:rowOff>57150</xdr:rowOff>
    </xdr:from>
    <xdr:to>
      <xdr:col>12</xdr:col>
      <xdr:colOff>571499</xdr:colOff>
      <xdr:row>258</xdr:row>
      <xdr:rowOff>57150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145676</xdr:colOff>
      <xdr:row>259</xdr:row>
      <xdr:rowOff>11204</xdr:rowOff>
    </xdr:from>
    <xdr:to>
      <xdr:col>12</xdr:col>
      <xdr:colOff>605116</xdr:colOff>
      <xdr:row>263</xdr:row>
      <xdr:rowOff>22411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33618</xdr:colOff>
      <xdr:row>265</xdr:row>
      <xdr:rowOff>89647</xdr:rowOff>
    </xdr:from>
    <xdr:to>
      <xdr:col>12</xdr:col>
      <xdr:colOff>605117</xdr:colOff>
      <xdr:row>280</xdr:row>
      <xdr:rowOff>112059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33617</xdr:colOff>
      <xdr:row>265</xdr:row>
      <xdr:rowOff>56030</xdr:rowOff>
    </xdr:from>
    <xdr:to>
      <xdr:col>6</xdr:col>
      <xdr:colOff>11206</xdr:colOff>
      <xdr:row>280</xdr:row>
      <xdr:rowOff>134472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5</xdr:col>
      <xdr:colOff>16328</xdr:colOff>
      <xdr:row>333</xdr:row>
      <xdr:rowOff>0</xdr:rowOff>
    </xdr:from>
    <xdr:ext cx="5240830" cy="327141"/>
    <xdr:sp macro="" textlink="">
      <xdr:nvSpPr>
        <xdr:cNvPr id="18" name="TextBox 17"/>
        <xdr:cNvSpPr txBox="1"/>
      </xdr:nvSpPr>
      <xdr:spPr>
        <a:xfrm>
          <a:off x="3309257" y="68879357"/>
          <a:ext cx="5240830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500"/>
        </a:p>
      </xdr:txBody>
    </xdr:sp>
    <xdr:clientData/>
  </xdr:oneCellAnchor>
  <xdr:twoCellAnchor editAs="oneCell">
    <xdr:from>
      <xdr:col>4</xdr:col>
      <xdr:colOff>358588</xdr:colOff>
      <xdr:row>0</xdr:row>
      <xdr:rowOff>112059</xdr:rowOff>
    </xdr:from>
    <xdr:to>
      <xdr:col>8</xdr:col>
      <xdr:colOff>456343</xdr:colOff>
      <xdr:row>11</xdr:row>
      <xdr:rowOff>71453</xdr:rowOff>
    </xdr:to>
    <xdr:pic>
      <xdr:nvPicPr>
        <xdr:cNvPr id="21" name="Рисунок 20" descr="Kostromskaya_obl_coa.gif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03176" y="112059"/>
          <a:ext cx="2742343" cy="235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425824</xdr:colOff>
      <xdr:row>12</xdr:row>
      <xdr:rowOff>22412</xdr:rowOff>
    </xdr:from>
    <xdr:to>
      <xdr:col>12</xdr:col>
      <xdr:colOff>291353</xdr:colOff>
      <xdr:row>18</xdr:row>
      <xdr:rowOff>616323</xdr:rowOff>
    </xdr:to>
    <xdr:sp macro="" textlink="">
      <xdr:nvSpPr>
        <xdr:cNvPr id="20" name="TextBox 19"/>
        <xdr:cNvSpPr txBox="1"/>
      </xdr:nvSpPr>
      <xdr:spPr>
        <a:xfrm>
          <a:off x="425824" y="2610971"/>
          <a:ext cx="7799294" cy="1098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800" b="1">
              <a:solidFill>
                <a:schemeClr val="bg1"/>
              </a:solidFill>
              <a:latin typeface="Times New Roman" pitchFamily="18" charset="0"/>
              <a:ea typeface="+mn-ea"/>
              <a:cs typeface="Times New Roman" pitchFamily="18" charset="0"/>
            </a:rPr>
            <a:t>ИНФОРМАЦИОННО-СТАТИСТИЧЕСКИЙ ОБЗОР</a:t>
          </a:r>
        </a:p>
        <a:p>
          <a:endParaRPr lang="ru-RU" sz="1100"/>
        </a:p>
      </xdr:txBody>
    </xdr:sp>
    <xdr:clientData/>
  </xdr:twoCellAnchor>
  <xdr:twoCellAnchor>
    <xdr:from>
      <xdr:col>0</xdr:col>
      <xdr:colOff>268941</xdr:colOff>
      <xdr:row>19</xdr:row>
      <xdr:rowOff>145676</xdr:rowOff>
    </xdr:from>
    <xdr:to>
      <xdr:col>12</xdr:col>
      <xdr:colOff>448235</xdr:colOff>
      <xdr:row>30</xdr:row>
      <xdr:rowOff>100853</xdr:rowOff>
    </xdr:to>
    <xdr:sp macro="" textlink="">
      <xdr:nvSpPr>
        <xdr:cNvPr id="22" name="TextBox 21"/>
        <xdr:cNvSpPr txBox="1"/>
      </xdr:nvSpPr>
      <xdr:spPr>
        <a:xfrm>
          <a:off x="268941" y="3877235"/>
          <a:ext cx="8113059" cy="2106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400" b="1">
              <a:solidFill>
                <a:schemeClr val="bg1"/>
              </a:solidFill>
              <a:latin typeface="Times New Roman" pitchFamily="18" charset="0"/>
              <a:ea typeface="+mn-ea"/>
              <a:cs typeface="Times New Roman" pitchFamily="18" charset="0"/>
            </a:rPr>
            <a:t>РАССМОТРЕННЫХ В </a:t>
          </a:r>
          <a:r>
            <a:rPr lang="en-US" sz="2400" b="1">
              <a:solidFill>
                <a:schemeClr val="bg1"/>
              </a:solidFill>
              <a:latin typeface="Times New Roman" pitchFamily="18" charset="0"/>
              <a:ea typeface="+mn-ea"/>
              <a:cs typeface="Times New Roman" pitchFamily="18" charset="0"/>
            </a:rPr>
            <a:t>IV </a:t>
          </a:r>
          <a:r>
            <a:rPr lang="ru-RU" sz="2400" b="1">
              <a:solidFill>
                <a:schemeClr val="bg1"/>
              </a:solidFill>
              <a:latin typeface="Times New Roman" pitchFamily="18" charset="0"/>
              <a:ea typeface="+mn-ea"/>
              <a:cs typeface="Times New Roman" pitchFamily="18" charset="0"/>
            </a:rPr>
            <a:t>КВАРТАЛЕ </a:t>
          </a:r>
          <a:r>
            <a:rPr lang="en-US" sz="2400" b="1">
              <a:solidFill>
                <a:schemeClr val="bg1"/>
              </a:solidFill>
              <a:latin typeface="Times New Roman" pitchFamily="18" charset="0"/>
              <a:ea typeface="+mn-ea"/>
              <a:cs typeface="Times New Roman" pitchFamily="18" charset="0"/>
            </a:rPr>
            <a:t>2018 </a:t>
          </a:r>
          <a:r>
            <a:rPr lang="ru-RU" sz="2400" b="1">
              <a:solidFill>
                <a:schemeClr val="bg1"/>
              </a:solidFill>
              <a:latin typeface="Times New Roman" pitchFamily="18" charset="0"/>
              <a:ea typeface="+mn-ea"/>
              <a:cs typeface="Times New Roman" pitchFamily="18" charset="0"/>
            </a:rPr>
            <a:t>ГОДА ОБРАЩЕНИЙ ГРАЖДАН И ОРГАНИЗАЦИЙ                                                       В ДЕПАРТАМЕНЕ ЗДРАВООХРАНЕНИЯ </a:t>
          </a:r>
          <a:r>
            <a:rPr lang="ru-RU" sz="2400" b="1" baseline="0">
              <a:solidFill>
                <a:schemeClr val="bg1"/>
              </a:solidFill>
              <a:latin typeface="Times New Roman" pitchFamily="18" charset="0"/>
              <a:ea typeface="+mn-ea"/>
              <a:cs typeface="Times New Roman" pitchFamily="18" charset="0"/>
            </a:rPr>
            <a:t>КОСТРОМСКОЙ ОБЛАСТИ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4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Office_Word3.docx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_________Microsoft_Office_Word2.docx"/><Relationship Id="rId5" Type="http://schemas.openxmlformats.org/officeDocument/2006/relationships/package" Target="../embeddings/_________Microsoft_Office_Word1.docx"/><Relationship Id="rId10" Type="http://schemas.openxmlformats.org/officeDocument/2006/relationships/package" Target="../embeddings/_________Microsoft_Office_Word6.docx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Office_Word5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9"/>
  <sheetViews>
    <sheetView tabSelected="1" view="pageLayout" zoomScale="145" zoomScalePageLayoutView="145" workbookViewId="0">
      <selection activeCell="O371" sqref="O371"/>
    </sheetView>
  </sheetViews>
  <sheetFormatPr defaultRowHeight="14.4"/>
  <cols>
    <col min="11" max="11" width="10" bestFit="1" customWidth="1"/>
    <col min="13" max="13" width="9" customWidth="1"/>
    <col min="14" max="14" width="9.109375" hidden="1" customWidth="1"/>
  </cols>
  <sheetData>
    <row r="1" spans="1:14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39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ht="1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</row>
    <row r="9" spans="1:14" ht="1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14" ht="1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14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</row>
    <row r="12" spans="1:14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1:14" ht="8.2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4" hidden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14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idden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14" ht="16.5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14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</row>
    <row r="19" spans="1:14" ht="50.25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ht="76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4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  <row r="24" spans="1:14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</row>
    <row r="25" spans="1:14" ht="15" hidden="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</row>
    <row r="26" spans="1:14" ht="15" hidden="1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</row>
    <row r="27" spans="1:14" ht="15" hidden="1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</row>
    <row r="28" spans="1:14" ht="9.7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</row>
    <row r="29" spans="1:14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</row>
    <row r="30" spans="1:14" ht="7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</row>
    <row r="31" spans="1:14" ht="30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51" ht="3" customHeight="1"/>
    <row r="58" ht="10.5" customHeight="1"/>
    <row r="59" ht="15" hidden="1" customHeight="1"/>
    <row r="60" ht="15" hidden="1" customHeight="1"/>
    <row r="61" ht="15" hidden="1" customHeight="1"/>
    <row r="62" ht="8.25" customHeight="1"/>
    <row r="68" ht="3" customHeight="1"/>
    <row r="169" spans="1:14">
      <c r="A169" s="204" t="s">
        <v>116</v>
      </c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</row>
    <row r="170" spans="1:14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</row>
    <row r="171" spans="1:14" ht="28.5" customHeight="1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</row>
    <row r="172" spans="1:1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7.399999999999999">
      <c r="A173" s="205" t="s">
        <v>0</v>
      </c>
      <c r="B173" s="206"/>
      <c r="C173" s="206"/>
      <c r="D173" s="207"/>
      <c r="E173" s="208" t="s">
        <v>1</v>
      </c>
      <c r="F173" s="209"/>
      <c r="G173" s="210"/>
      <c r="H173" s="208" t="s">
        <v>2</v>
      </c>
      <c r="I173" s="209"/>
      <c r="J173" s="210"/>
      <c r="K173" s="208" t="s">
        <v>3</v>
      </c>
      <c r="L173" s="209"/>
      <c r="M173" s="210"/>
      <c r="N173" s="4"/>
    </row>
    <row r="174" spans="1:14" ht="17.399999999999999">
      <c r="A174" s="195" t="str">
        <f>'Ручные данные'!$I$3</f>
        <v>IV квартал 2018 г.</v>
      </c>
      <c r="B174" s="196"/>
      <c r="C174" s="196"/>
      <c r="D174" s="197"/>
      <c r="E174" s="198">
        <f>'Автоматические данные'!$H$4</f>
        <v>216</v>
      </c>
      <c r="F174" s="199"/>
      <c r="G174" s="200"/>
      <c r="H174" s="198">
        <f>'Автоматические данные'!$H$5</f>
        <v>435</v>
      </c>
      <c r="I174" s="199"/>
      <c r="J174" s="200"/>
      <c r="K174" s="198">
        <f>'Автоматические данные'!$H$6</f>
        <v>56</v>
      </c>
      <c r="L174" s="199"/>
      <c r="M174" s="200"/>
      <c r="N174" s="4"/>
    </row>
    <row r="175" spans="1:14" ht="17.399999999999999">
      <c r="A175" s="195" t="str">
        <f>'Ручные данные'!$I$4</f>
        <v>III квартал 2018 г.</v>
      </c>
      <c r="B175" s="196"/>
      <c r="C175" s="196"/>
      <c r="D175" s="197"/>
      <c r="E175" s="198">
        <f>'Автоматические данные'!$J$4</f>
        <v>164</v>
      </c>
      <c r="F175" s="199"/>
      <c r="G175" s="200"/>
      <c r="H175" s="198">
        <f>'Автоматические данные'!$J$5</f>
        <v>375</v>
      </c>
      <c r="I175" s="199"/>
      <c r="J175" s="200"/>
      <c r="K175" s="198">
        <f>'Автоматические данные'!$J$6</f>
        <v>0</v>
      </c>
      <c r="L175" s="199"/>
      <c r="M175" s="200"/>
      <c r="N175" s="4"/>
    </row>
    <row r="176" spans="1:14" ht="17.399999999999999">
      <c r="A176" s="195" t="str">
        <f>'Ручные данные'!$I$5</f>
        <v>IV квартал 2017 г.</v>
      </c>
      <c r="B176" s="196"/>
      <c r="C176" s="196"/>
      <c r="D176" s="197"/>
      <c r="E176" s="198">
        <f>'Автоматические данные'!$L$4</f>
        <v>14</v>
      </c>
      <c r="F176" s="199"/>
      <c r="G176" s="200"/>
      <c r="H176" s="198">
        <f>'Автоматические данные'!$L$5</f>
        <v>652</v>
      </c>
      <c r="I176" s="199"/>
      <c r="J176" s="200"/>
      <c r="K176" s="198">
        <f>'Автоматические данные'!$L$6</f>
        <v>18</v>
      </c>
      <c r="L176" s="199"/>
      <c r="M176" s="200"/>
      <c r="N176" s="4"/>
    </row>
    <row r="177" spans="1:1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>
      <c r="A178" s="4"/>
      <c r="B178" s="4"/>
      <c r="C178" s="4"/>
      <c r="D178" s="4"/>
      <c r="E178" s="4"/>
      <c r="F178" s="4"/>
      <c r="G178" s="4"/>
      <c r="H178" s="183" t="s">
        <v>17</v>
      </c>
      <c r="I178" s="183"/>
      <c r="J178" s="183"/>
      <c r="K178" s="183"/>
      <c r="L178" s="183"/>
      <c r="M178" s="183"/>
    </row>
    <row r="179" spans="1:13">
      <c r="A179" s="4"/>
      <c r="B179" s="4"/>
      <c r="C179" s="4"/>
      <c r="D179" s="4"/>
      <c r="E179" s="4"/>
      <c r="F179" s="4"/>
      <c r="G179" s="4"/>
      <c r="H179" s="183"/>
      <c r="I179" s="183"/>
      <c r="J179" s="183"/>
      <c r="K179" s="183"/>
      <c r="L179" s="183"/>
      <c r="M179" s="183"/>
    </row>
    <row r="180" spans="1:13">
      <c r="A180" s="4"/>
      <c r="B180" s="4"/>
      <c r="C180" s="4"/>
      <c r="D180" s="4"/>
      <c r="E180" s="4"/>
      <c r="F180" s="4"/>
      <c r="G180" s="4"/>
      <c r="H180" s="183"/>
      <c r="I180" s="183"/>
      <c r="J180" s="183"/>
      <c r="K180" s="183"/>
      <c r="L180" s="183"/>
      <c r="M180" s="183"/>
    </row>
    <row r="181" spans="1:1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4">
      <c r="A198" s="194" t="str">
        <f>'Ручные данные'!$I$3</f>
        <v>IV квартал 2018 г.</v>
      </c>
      <c r="B198" s="194"/>
      <c r="C198" s="194" t="str">
        <f>'Ручные данные'!$I$4</f>
        <v>III квартал 2018 г.</v>
      </c>
      <c r="D198" s="194"/>
      <c r="E198" s="194" t="str">
        <f>'Ручные данные'!$I$5</f>
        <v>IV квартал 2017 г.</v>
      </c>
      <c r="F198" s="194"/>
      <c r="G198" s="4"/>
      <c r="H198" s="4"/>
      <c r="I198" s="4"/>
      <c r="J198" s="4"/>
      <c r="K198" s="4"/>
      <c r="L198" s="4"/>
      <c r="M198" s="4"/>
    </row>
    <row r="199" spans="1:1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4">
      <c r="A200" s="184" t="s">
        <v>156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</row>
    <row r="201" spans="1:14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</row>
    <row r="202" spans="1:14" ht="38.25" customHeight="1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</row>
    <row r="203" spans="1:14" ht="17.399999999999999">
      <c r="A203" s="185" t="s">
        <v>0</v>
      </c>
      <c r="B203" s="186"/>
      <c r="C203" s="186"/>
      <c r="D203" s="187"/>
      <c r="E203" s="188" t="s">
        <v>1</v>
      </c>
      <c r="F203" s="189"/>
      <c r="G203" s="190"/>
      <c r="H203" s="188" t="s">
        <v>2</v>
      </c>
      <c r="I203" s="189"/>
      <c r="J203" s="190"/>
      <c r="K203" s="188" t="s">
        <v>3</v>
      </c>
      <c r="L203" s="189"/>
      <c r="M203" s="190"/>
    </row>
    <row r="204" spans="1:14" ht="17.399999999999999">
      <c r="A204" s="191" t="str">
        <f>'Ручные данные'!$I$3</f>
        <v>IV квартал 2018 г.</v>
      </c>
      <c r="B204" s="192"/>
      <c r="C204" s="192"/>
      <c r="D204" s="193"/>
      <c r="E204" s="173">
        <f>'Автоматические данные'!$H$8</f>
        <v>30.551626591230551</v>
      </c>
      <c r="F204" s="174"/>
      <c r="G204" s="175"/>
      <c r="H204" s="173">
        <f>'Автоматические данные'!$H$9</f>
        <v>61.527581329561528</v>
      </c>
      <c r="I204" s="174"/>
      <c r="J204" s="175"/>
      <c r="K204" s="173">
        <f>'Автоматические данные'!$H$10</f>
        <v>7.9207920792079207</v>
      </c>
      <c r="L204" s="174"/>
      <c r="M204" s="175"/>
    </row>
    <row r="205" spans="1:14" ht="17.399999999999999">
      <c r="A205" s="191" t="str">
        <f>'Ручные данные'!$I$4</f>
        <v>III квартал 2018 г.</v>
      </c>
      <c r="B205" s="192"/>
      <c r="C205" s="192"/>
      <c r="D205" s="193"/>
      <c r="E205" s="173">
        <f>'Автоматические данные'!$J$8</f>
        <v>30.426716141001855</v>
      </c>
      <c r="F205" s="174"/>
      <c r="G205" s="175"/>
      <c r="H205" s="173">
        <f>'Автоматические данные'!$J$9</f>
        <v>69.573283858998153</v>
      </c>
      <c r="I205" s="174"/>
      <c r="J205" s="175"/>
      <c r="K205" s="173">
        <f>'Автоматические данные'!$J$10</f>
        <v>0</v>
      </c>
      <c r="L205" s="174"/>
      <c r="M205" s="175"/>
    </row>
    <row r="206" spans="1:14" ht="17.399999999999999">
      <c r="A206" s="191" t="str">
        <f>'Ручные данные'!$I$5</f>
        <v>IV квартал 2017 г.</v>
      </c>
      <c r="B206" s="192"/>
      <c r="C206" s="192"/>
      <c r="D206" s="193"/>
      <c r="E206" s="173">
        <f>'Автоматические данные'!$L$8</f>
        <v>2.0467836257309941</v>
      </c>
      <c r="F206" s="174"/>
      <c r="G206" s="175"/>
      <c r="H206" s="173">
        <f>'Автоматические данные'!$L$9</f>
        <v>95.32163742690058</v>
      </c>
      <c r="I206" s="174"/>
      <c r="J206" s="175"/>
      <c r="K206" s="173">
        <f>'Автоматические данные'!$L$10</f>
        <v>2.6315789473684208</v>
      </c>
      <c r="L206" s="174"/>
      <c r="M206" s="175"/>
    </row>
    <row r="207" spans="1:1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4" ht="21" customHeight="1"/>
    <row r="230" spans="1:14">
      <c r="A230" s="176" t="s">
        <v>22</v>
      </c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</row>
    <row r="231" spans="1:14">
      <c r="A231" s="176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</row>
    <row r="232" spans="1:14" ht="18.75" customHeight="1">
      <c r="A232" s="176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</row>
    <row r="233" spans="1:14" ht="22.5" customHeight="1">
      <c r="A233" s="177" t="s">
        <v>0</v>
      </c>
      <c r="B233" s="180"/>
      <c r="C233" s="181"/>
      <c r="D233" s="181"/>
      <c r="E233" s="182"/>
      <c r="F233" s="177" t="s">
        <v>24</v>
      </c>
      <c r="G233" s="178"/>
      <c r="H233" s="177" t="s">
        <v>23</v>
      </c>
      <c r="I233" s="179"/>
      <c r="J233" s="177" t="s">
        <v>20</v>
      </c>
      <c r="K233" s="178"/>
      <c r="L233" s="177" t="s">
        <v>21</v>
      </c>
      <c r="M233" s="178"/>
    </row>
    <row r="234" spans="1:14" ht="17.399999999999999">
      <c r="A234" s="163" t="str">
        <f>'Ручные данные'!$I$3</f>
        <v>IV квартал 2018 г.</v>
      </c>
      <c r="B234" s="164"/>
      <c r="C234" s="165"/>
      <c r="D234" s="165"/>
      <c r="E234" s="166"/>
      <c r="F234" s="152">
        <f>'Автоматические данные'!$H$11</f>
        <v>635</v>
      </c>
      <c r="G234" s="170"/>
      <c r="H234" s="171">
        <f>'Автоматические данные'!$H$12</f>
        <v>0</v>
      </c>
      <c r="I234" s="172"/>
      <c r="J234" s="171">
        <f>'Автоматические данные'!$H$13</f>
        <v>50</v>
      </c>
      <c r="K234" s="172"/>
      <c r="L234" s="171">
        <f>'Автоматические данные'!$H$14</f>
        <v>22</v>
      </c>
      <c r="M234" s="172"/>
    </row>
    <row r="235" spans="1:14" ht="17.399999999999999">
      <c r="A235" s="167"/>
      <c r="B235" s="168"/>
      <c r="C235" s="168"/>
      <c r="D235" s="168"/>
      <c r="E235" s="169"/>
      <c r="F235" s="154">
        <f>SUM(F234/'Автоматические данные'!H15*100)</f>
        <v>89.816124469589823</v>
      </c>
      <c r="G235" s="155"/>
      <c r="H235" s="154">
        <f>SUM(H234/'Автоматические данные'!H15*100)</f>
        <v>0</v>
      </c>
      <c r="I235" s="155"/>
      <c r="J235" s="154">
        <f>SUM(J234/'Автоматические данные'!H15*100)</f>
        <v>7.0721357850070721</v>
      </c>
      <c r="K235" s="155"/>
      <c r="L235" s="154">
        <f>SUM(L234/'Автоматические данные'!H15*100)</f>
        <v>3.1117397454031117</v>
      </c>
      <c r="M235" s="155"/>
    </row>
    <row r="236" spans="1:14" ht="17.399999999999999">
      <c r="A236" s="156" t="str">
        <f>'Ручные данные'!$I$4</f>
        <v>III квартал 2018 г.</v>
      </c>
      <c r="B236" s="157"/>
      <c r="C236" s="158"/>
      <c r="D236" s="158"/>
      <c r="E236" s="159"/>
      <c r="F236" s="152">
        <f>'Автоматические данные'!$J$11</f>
        <v>506</v>
      </c>
      <c r="G236" s="153"/>
      <c r="H236" s="152">
        <f>'Автоматические данные'!$J$12</f>
        <v>0</v>
      </c>
      <c r="I236" s="153"/>
      <c r="J236" s="152">
        <f>'Автоматические данные'!$J$13</f>
        <v>33</v>
      </c>
      <c r="K236" s="153"/>
      <c r="L236" s="152">
        <f>'Автоматические данные'!$J$14</f>
        <v>0</v>
      </c>
      <c r="M236" s="153"/>
    </row>
    <row r="237" spans="1:14" ht="17.399999999999999">
      <c r="A237" s="160"/>
      <c r="B237" s="161"/>
      <c r="C237" s="161"/>
      <c r="D237" s="161"/>
      <c r="E237" s="162"/>
      <c r="F237" s="154">
        <f>SUM(F236/(F236+H236+J236+L236)*100)</f>
        <v>93.877551020408163</v>
      </c>
      <c r="G237" s="155"/>
      <c r="H237" s="154">
        <f>SUM(H236/(F236+H236+J236+L236)*100)</f>
        <v>0</v>
      </c>
      <c r="I237" s="155"/>
      <c r="J237" s="154">
        <f>SUM(J236/(F236+H236+J236+L236)*100)</f>
        <v>6.1224489795918364</v>
      </c>
      <c r="K237" s="155"/>
      <c r="L237" s="154">
        <f>SUM(L236/(F236+H236+J236+L236)*100)</f>
        <v>0</v>
      </c>
      <c r="M237" s="155"/>
    </row>
    <row r="238" spans="1:14" ht="17.399999999999999">
      <c r="A238" s="145" t="str">
        <f>'Ручные данные'!$I$5</f>
        <v>IV квартал 2017 г.</v>
      </c>
      <c r="B238" s="146"/>
      <c r="C238" s="147"/>
      <c r="D238" s="147"/>
      <c r="E238" s="148"/>
      <c r="F238" s="152">
        <f>'Автоматические данные'!$L$11</f>
        <v>412</v>
      </c>
      <c r="G238" s="153"/>
      <c r="H238" s="152">
        <f>'Автоматические данные'!$L$12</f>
        <v>4</v>
      </c>
      <c r="I238" s="153"/>
      <c r="J238" s="152">
        <f>'Автоматические данные'!$L$13</f>
        <v>233</v>
      </c>
      <c r="K238" s="153"/>
      <c r="L238" s="152">
        <f>'Автоматические данные'!$L$14</f>
        <v>35</v>
      </c>
      <c r="M238" s="153"/>
    </row>
    <row r="239" spans="1:14" ht="17.399999999999999">
      <c r="A239" s="149"/>
      <c r="B239" s="150"/>
      <c r="C239" s="150"/>
      <c r="D239" s="150"/>
      <c r="E239" s="151"/>
      <c r="F239" s="154">
        <f>SUM(F238/(F238+H238+J238+L238)*100)</f>
        <v>60.23391812865497</v>
      </c>
      <c r="G239" s="155"/>
      <c r="H239" s="154">
        <f>SUM(H238/(F238+H238+J238+L238)*100)</f>
        <v>0.58479532163742687</v>
      </c>
      <c r="I239" s="155"/>
      <c r="J239" s="154">
        <f>SUM(J238/(F238+H238+J238+L238)*100)</f>
        <v>34.064327485380119</v>
      </c>
      <c r="K239" s="155"/>
      <c r="L239" s="154">
        <f>SUM(L238/(F238+H238+J238+L238)*100)</f>
        <v>5.1169590643274852</v>
      </c>
      <c r="M239" s="155"/>
    </row>
    <row r="240" spans="1:14" ht="24.75" customHeight="1">
      <c r="A240" s="138" t="s">
        <v>26</v>
      </c>
      <c r="B240" s="138"/>
      <c r="C240" s="138"/>
      <c r="D240" s="138"/>
      <c r="E240" s="138"/>
      <c r="F240" s="138"/>
      <c r="G240" s="138"/>
      <c r="H240" s="138" t="s">
        <v>27</v>
      </c>
      <c r="I240" s="139"/>
      <c r="J240" s="139"/>
      <c r="K240" s="139"/>
      <c r="L240" s="139"/>
      <c r="M240" s="139"/>
    </row>
    <row r="241" spans="1:1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48" customHeight="1">
      <c r="A260" s="142" t="s">
        <v>117</v>
      </c>
      <c r="B260" s="142"/>
      <c r="C260" s="142"/>
      <c r="D260" s="142"/>
      <c r="E260" s="142"/>
      <c r="F260" s="142"/>
      <c r="G260" s="7"/>
      <c r="H260" s="8"/>
      <c r="I260" s="8"/>
      <c r="J260" s="8"/>
      <c r="K260" s="8"/>
      <c r="L260" s="8"/>
      <c r="M260" s="8"/>
    </row>
    <row r="261" spans="1:1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70.5" customHeight="1">
      <c r="A262" s="140" t="str">
        <f>'Ручные данные'!$I$3</f>
        <v>IV квартал 2018 г.</v>
      </c>
      <c r="B262" s="141"/>
      <c r="C262" s="140" t="str">
        <f>'Ручные данные'!$I$4</f>
        <v>III квартал 2018 г.</v>
      </c>
      <c r="D262" s="141"/>
      <c r="E262" s="140" t="str">
        <f>'Ручные данные'!$I$5</f>
        <v>IV квартал 2017 г.</v>
      </c>
      <c r="F262" s="141"/>
      <c r="G262" s="3"/>
      <c r="H262" s="3"/>
      <c r="I262" s="3"/>
      <c r="J262" s="3"/>
      <c r="K262" s="3"/>
      <c r="L262" s="3"/>
      <c r="M262" s="3"/>
    </row>
    <row r="263" spans="1:13" ht="73.5" customHeight="1">
      <c r="A263" s="143">
        <f>'Автоматические данные'!$H$16</f>
        <v>10.989796743165186</v>
      </c>
      <c r="B263" s="144"/>
      <c r="C263" s="143">
        <f>'Автоматические данные'!$J$16</f>
        <v>8.3783598933041503</v>
      </c>
      <c r="D263" s="144"/>
      <c r="E263" s="143">
        <f>'Автоматические данные'!$L$16</f>
        <v>10.499654616624454</v>
      </c>
      <c r="F263" s="144"/>
      <c r="G263" s="3"/>
      <c r="H263" s="3"/>
      <c r="I263" s="3"/>
      <c r="J263" s="3"/>
      <c r="K263" s="3"/>
      <c r="L263" s="3"/>
      <c r="M263" s="3"/>
    </row>
    <row r="264" spans="1:13" ht="9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33.75" customHeight="1">
      <c r="A265" s="135" t="s">
        <v>29</v>
      </c>
      <c r="B265" s="135"/>
      <c r="C265" s="135"/>
      <c r="D265" s="135"/>
      <c r="E265" s="135"/>
      <c r="F265" s="135"/>
      <c r="G265" s="136" t="s">
        <v>30</v>
      </c>
      <c r="H265" s="136"/>
      <c r="I265" s="136"/>
      <c r="J265" s="136"/>
      <c r="K265" s="136"/>
      <c r="L265" s="136"/>
      <c r="M265" s="137"/>
    </row>
    <row r="266" spans="1:13">
      <c r="A266" s="4"/>
      <c r="B266" s="4"/>
      <c r="C266" s="4"/>
      <c r="D266" s="4"/>
      <c r="E266" s="4"/>
      <c r="F266" s="4"/>
      <c r="G266" s="9"/>
      <c r="H266" s="9"/>
      <c r="I266" s="9"/>
      <c r="J266" s="9"/>
      <c r="K266" s="9"/>
      <c r="L266" s="9"/>
      <c r="M266" s="9"/>
    </row>
    <row r="267" spans="1:13">
      <c r="G267" s="9"/>
      <c r="H267" s="9"/>
      <c r="I267" s="9"/>
      <c r="J267" s="9"/>
      <c r="K267" s="9"/>
      <c r="L267" s="9"/>
      <c r="M267" s="9"/>
    </row>
    <row r="268" spans="1:13">
      <c r="G268" s="9"/>
      <c r="H268" s="9"/>
      <c r="I268" s="9"/>
      <c r="J268" s="9"/>
      <c r="K268" s="9"/>
      <c r="L268" s="9"/>
      <c r="M268" s="9"/>
    </row>
    <row r="269" spans="1:13">
      <c r="G269" s="9"/>
      <c r="H269" s="9"/>
      <c r="I269" s="9"/>
      <c r="J269" s="9"/>
      <c r="K269" s="9"/>
      <c r="L269" s="9"/>
      <c r="M269" s="9"/>
    </row>
    <row r="270" spans="1:13">
      <c r="G270" s="9"/>
      <c r="H270" s="9"/>
      <c r="I270" s="9"/>
      <c r="J270" s="9"/>
      <c r="K270" s="9"/>
      <c r="L270" s="9"/>
      <c r="M270" s="9"/>
    </row>
    <row r="271" spans="1:13">
      <c r="G271" s="9"/>
      <c r="H271" s="9"/>
      <c r="I271" s="9"/>
      <c r="J271" s="9"/>
      <c r="K271" s="9"/>
      <c r="L271" s="9"/>
      <c r="M271" s="9"/>
    </row>
    <row r="272" spans="1:13">
      <c r="G272" s="9"/>
      <c r="H272" s="9"/>
      <c r="I272" s="9"/>
      <c r="J272" s="9"/>
      <c r="K272" s="9"/>
      <c r="L272" s="9"/>
      <c r="M272" s="9"/>
    </row>
    <row r="273" spans="1:14">
      <c r="G273" s="9"/>
      <c r="H273" s="9"/>
      <c r="I273" s="9"/>
      <c r="J273" s="9"/>
      <c r="K273" s="9"/>
      <c r="L273" s="9"/>
      <c r="M273" s="9"/>
    </row>
    <row r="274" spans="1:14">
      <c r="G274" s="9"/>
      <c r="H274" s="9"/>
      <c r="I274" s="9"/>
      <c r="J274" s="9"/>
      <c r="K274" s="9"/>
      <c r="L274" s="9"/>
      <c r="M274" s="9"/>
    </row>
    <row r="275" spans="1:14">
      <c r="G275" s="9"/>
      <c r="H275" s="9"/>
      <c r="I275" s="9"/>
      <c r="J275" s="9"/>
      <c r="K275" s="9"/>
      <c r="L275" s="9"/>
      <c r="M275" s="9"/>
    </row>
    <row r="276" spans="1:14">
      <c r="G276" s="9"/>
      <c r="H276" s="9"/>
      <c r="I276" s="9"/>
      <c r="J276" s="9"/>
      <c r="K276" s="9"/>
      <c r="L276" s="9"/>
      <c r="M276" s="9"/>
    </row>
    <row r="277" spans="1:14">
      <c r="G277" s="9"/>
      <c r="H277" s="9"/>
      <c r="I277" s="9"/>
      <c r="J277" s="9"/>
      <c r="K277" s="9"/>
      <c r="L277" s="9"/>
      <c r="M277" s="9"/>
    </row>
    <row r="278" spans="1:14">
      <c r="G278" s="9"/>
      <c r="H278" s="9"/>
      <c r="I278" s="9"/>
      <c r="J278" s="9"/>
      <c r="K278" s="9"/>
      <c r="L278" s="9"/>
      <c r="M278" s="9"/>
    </row>
    <row r="279" spans="1:14">
      <c r="G279" s="9"/>
      <c r="H279" s="9"/>
      <c r="I279" s="9"/>
      <c r="J279" s="9"/>
      <c r="K279" s="9"/>
      <c r="L279" s="9"/>
      <c r="M279" s="9"/>
    </row>
    <row r="280" spans="1:14">
      <c r="G280" s="9"/>
      <c r="H280" s="9"/>
      <c r="I280" s="9"/>
      <c r="J280" s="9"/>
      <c r="K280" s="9"/>
      <c r="L280" s="9"/>
      <c r="M280" s="9"/>
    </row>
    <row r="281" spans="1:14">
      <c r="G281" s="9"/>
      <c r="H281" s="9"/>
      <c r="I281" s="9"/>
      <c r="J281" s="9"/>
      <c r="K281" s="9"/>
      <c r="L281" s="9"/>
      <c r="M281" s="9"/>
    </row>
    <row r="282" spans="1:14" ht="55.5" customHeight="1">
      <c r="A282" s="215" t="s">
        <v>33</v>
      </c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</row>
    <row r="283" spans="1:14" ht="21">
      <c r="A283" s="216"/>
      <c r="B283" s="216"/>
      <c r="C283" s="216"/>
      <c r="D283" s="216"/>
      <c r="E283" s="216"/>
      <c r="F283" s="216"/>
      <c r="G283" s="216"/>
      <c r="H283" s="216"/>
      <c r="I283" s="216"/>
      <c r="J283" s="216"/>
      <c r="K283" s="216"/>
      <c r="L283" s="216"/>
      <c r="M283" s="216"/>
    </row>
    <row r="284" spans="1:14" ht="18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4" ht="46.5" customHeight="1">
      <c r="A285" s="219" t="s">
        <v>34</v>
      </c>
      <c r="B285" s="220"/>
      <c r="C285" s="220"/>
      <c r="D285" s="220"/>
      <c r="E285" s="220"/>
      <c r="F285" s="220"/>
      <c r="G285" s="221"/>
      <c r="H285" s="217" t="str">
        <f>'Ручные данные'!$I$3</f>
        <v>IV квартал 2018 г.</v>
      </c>
      <c r="I285" s="218"/>
      <c r="J285" s="217" t="str">
        <f>'Ручные данные'!$I$4</f>
        <v>III квартал 2018 г.</v>
      </c>
      <c r="K285" s="218"/>
      <c r="L285" s="217" t="str">
        <f>'Ручные данные'!$I$5</f>
        <v>IV квартал 2017 г.</v>
      </c>
      <c r="M285" s="218"/>
    </row>
    <row r="286" spans="1:14" ht="17.399999999999999">
      <c r="A286" s="222" t="s">
        <v>35</v>
      </c>
      <c r="B286" s="223"/>
      <c r="C286" s="223"/>
      <c r="D286" s="223"/>
      <c r="E286" s="223"/>
      <c r="F286" s="223"/>
      <c r="G286" s="224"/>
      <c r="H286" s="152">
        <f>'Автоматические данные'!$H$21</f>
        <v>3</v>
      </c>
      <c r="I286" s="153"/>
      <c r="J286" s="152">
        <f>'Автоматические данные'!$J$21</f>
        <v>4</v>
      </c>
      <c r="K286" s="153"/>
      <c r="L286" s="152">
        <f>'Автоматические данные'!$L$21</f>
        <v>7</v>
      </c>
      <c r="M286" s="153"/>
    </row>
    <row r="287" spans="1:14" ht="17.399999999999999">
      <c r="A287" s="225"/>
      <c r="B287" s="226"/>
      <c r="C287" s="226"/>
      <c r="D287" s="226"/>
      <c r="E287" s="226"/>
      <c r="F287" s="226"/>
      <c r="G287" s="227"/>
      <c r="H287" s="211">
        <f>'Автоматические данные'!$H$28</f>
        <v>0.42313117066290551</v>
      </c>
      <c r="I287" s="212"/>
      <c r="J287" s="211">
        <f>'Автоматические данные'!$J$28</f>
        <v>0.70052539404553416</v>
      </c>
      <c r="K287" s="212"/>
      <c r="L287" s="211">
        <f>'Автоматические данные'!$L$28</f>
        <v>0.99715099715099709</v>
      </c>
      <c r="M287" s="212"/>
    </row>
    <row r="288" spans="1:14" ht="17.399999999999999">
      <c r="A288" s="228"/>
      <c r="B288" s="229"/>
      <c r="C288" s="229"/>
      <c r="D288" s="229"/>
      <c r="E288" s="229"/>
      <c r="F288" s="229"/>
      <c r="G288" s="230"/>
      <c r="H288" s="213">
        <f>'Автоматические данные'!$H$34</f>
        <v>4.6632800890375609E-2</v>
      </c>
      <c r="I288" s="214"/>
      <c r="J288" s="213">
        <f>'Автоматические данные'!$J$34</f>
        <v>6.2177067853834145E-2</v>
      </c>
      <c r="K288" s="214"/>
      <c r="L288" s="213">
        <f>'Автоматические данные'!$L$34</f>
        <v>0.10880986874420977</v>
      </c>
      <c r="M288" s="214"/>
    </row>
    <row r="289" spans="1:13" ht="17.399999999999999">
      <c r="A289" s="232" t="s">
        <v>36</v>
      </c>
      <c r="B289" s="233"/>
      <c r="C289" s="233"/>
      <c r="D289" s="233"/>
      <c r="E289" s="233"/>
      <c r="F289" s="234"/>
      <c r="G289" s="235"/>
      <c r="H289" s="152">
        <f>'Автоматические данные'!$H$22</f>
        <v>2</v>
      </c>
      <c r="I289" s="153"/>
      <c r="J289" s="152">
        <f>'Автоматические данные'!$J$22</f>
        <v>2</v>
      </c>
      <c r="K289" s="153"/>
      <c r="L289" s="152">
        <f>'Автоматические данные'!$L$22</f>
        <v>7</v>
      </c>
      <c r="M289" s="153"/>
    </row>
    <row r="290" spans="1:13" ht="17.399999999999999">
      <c r="A290" s="236"/>
      <c r="B290" s="237"/>
      <c r="C290" s="237"/>
      <c r="D290" s="237"/>
      <c r="E290" s="237"/>
      <c r="F290" s="238"/>
      <c r="G290" s="239"/>
      <c r="H290" s="211">
        <f>'Автоматические данные'!$H$29</f>
        <v>0.28208744710860367</v>
      </c>
      <c r="I290" s="212"/>
      <c r="J290" s="211">
        <f>'Автоматические данные'!$J$29</f>
        <v>0.35026269702276708</v>
      </c>
      <c r="K290" s="212"/>
      <c r="L290" s="211">
        <f>'Автоматические данные'!$L$29</f>
        <v>0.99715099715099709</v>
      </c>
      <c r="M290" s="212"/>
    </row>
    <row r="291" spans="1:13" ht="17.399999999999999">
      <c r="A291" s="240"/>
      <c r="B291" s="241"/>
      <c r="C291" s="241"/>
      <c r="D291" s="241"/>
      <c r="E291" s="241"/>
      <c r="F291" s="242"/>
      <c r="G291" s="243"/>
      <c r="H291" s="213">
        <f>'Автоматические данные'!$H$35</f>
        <v>3.1088533926917072E-2</v>
      </c>
      <c r="I291" s="214"/>
      <c r="J291" s="213">
        <f>'Автоматические данные'!$J$35</f>
        <v>3.1088533926917072E-2</v>
      </c>
      <c r="K291" s="214"/>
      <c r="L291" s="213">
        <f>'Автоматические данные'!$L$35</f>
        <v>0.10880986874420977</v>
      </c>
      <c r="M291" s="214"/>
    </row>
    <row r="292" spans="1:13" ht="17.399999999999999">
      <c r="A292" s="244" t="s">
        <v>37</v>
      </c>
      <c r="B292" s="245"/>
      <c r="C292" s="245"/>
      <c r="D292" s="245"/>
      <c r="E292" s="245"/>
      <c r="F292" s="234"/>
      <c r="G292" s="235"/>
      <c r="H292" s="152">
        <f>'Автоматические данные'!$H$23</f>
        <v>0</v>
      </c>
      <c r="I292" s="153"/>
      <c r="J292" s="152">
        <f>'Автоматические данные'!$J$23</f>
        <v>1</v>
      </c>
      <c r="K292" s="153"/>
      <c r="L292" s="152">
        <f>'Автоматические данные'!$L$23</f>
        <v>1</v>
      </c>
      <c r="M292" s="153"/>
    </row>
    <row r="293" spans="1:13" ht="17.399999999999999">
      <c r="A293" s="246"/>
      <c r="B293" s="247"/>
      <c r="C293" s="247"/>
      <c r="D293" s="247"/>
      <c r="E293" s="247"/>
      <c r="F293" s="238"/>
      <c r="G293" s="239"/>
      <c r="H293" s="211">
        <f>'Автоматические данные'!$H$30</f>
        <v>0</v>
      </c>
      <c r="I293" s="212"/>
      <c r="J293" s="211">
        <f>'Автоматические данные'!$J$30</f>
        <v>0.17513134851138354</v>
      </c>
      <c r="K293" s="212"/>
      <c r="L293" s="211">
        <f>'Автоматические данные'!$L$30</f>
        <v>0.14245014245014245</v>
      </c>
      <c r="M293" s="212"/>
    </row>
    <row r="294" spans="1:13" ht="17.399999999999999">
      <c r="A294" s="248"/>
      <c r="B294" s="249"/>
      <c r="C294" s="249"/>
      <c r="D294" s="249"/>
      <c r="E294" s="249"/>
      <c r="F294" s="242"/>
      <c r="G294" s="243"/>
      <c r="H294" s="213">
        <f>'Автоматические данные'!$H$36</f>
        <v>0</v>
      </c>
      <c r="I294" s="214"/>
      <c r="J294" s="213">
        <f>'Автоматические данные'!$J$36</f>
        <v>1.5544266963458536E-2</v>
      </c>
      <c r="K294" s="214"/>
      <c r="L294" s="213">
        <f>'Автоматические данные'!$L$36</f>
        <v>1.5544266963458536E-2</v>
      </c>
      <c r="M294" s="214"/>
    </row>
    <row r="295" spans="1:13" ht="17.399999999999999">
      <c r="A295" s="250" t="s">
        <v>38</v>
      </c>
      <c r="B295" s="251"/>
      <c r="C295" s="251"/>
      <c r="D295" s="251"/>
      <c r="E295" s="251"/>
      <c r="F295" s="234"/>
      <c r="G295" s="235"/>
      <c r="H295" s="152">
        <f>'Автоматические данные'!$H$24</f>
        <v>702</v>
      </c>
      <c r="I295" s="153"/>
      <c r="J295" s="152">
        <f>'Автоматические данные'!$J$24</f>
        <v>560</v>
      </c>
      <c r="K295" s="153"/>
      <c r="L295" s="152">
        <f>'Автоматические данные'!$L$24</f>
        <v>682</v>
      </c>
      <c r="M295" s="153"/>
    </row>
    <row r="296" spans="1:13" ht="17.399999999999999">
      <c r="A296" s="252"/>
      <c r="B296" s="253"/>
      <c r="C296" s="253"/>
      <c r="D296" s="253"/>
      <c r="E296" s="253"/>
      <c r="F296" s="238"/>
      <c r="G296" s="239"/>
      <c r="H296" s="211">
        <f>'Автоматические данные'!$H$31</f>
        <v>99.012693935119884</v>
      </c>
      <c r="I296" s="212"/>
      <c r="J296" s="211">
        <f>'Автоматические данные'!$J$31</f>
        <v>98.073555166374788</v>
      </c>
      <c r="K296" s="212"/>
      <c r="L296" s="211">
        <f>'Автоматические данные'!$L$31</f>
        <v>97.150997150997156</v>
      </c>
      <c r="M296" s="212"/>
    </row>
    <row r="297" spans="1:13" ht="17.399999999999999">
      <c r="A297" s="254"/>
      <c r="B297" s="255"/>
      <c r="C297" s="255"/>
      <c r="D297" s="255"/>
      <c r="E297" s="255"/>
      <c r="F297" s="242"/>
      <c r="G297" s="243"/>
      <c r="H297" s="213">
        <f>'Автоматические данные'!$H$37</f>
        <v>10.912075408347894</v>
      </c>
      <c r="I297" s="214"/>
      <c r="J297" s="213">
        <f>'Автоматические данные'!$J$37</f>
        <v>8.7047894995367798</v>
      </c>
      <c r="K297" s="214"/>
      <c r="L297" s="213">
        <f>'Автоматические данные'!$L$37</f>
        <v>10.601190069078722</v>
      </c>
      <c r="M297" s="214"/>
    </row>
    <row r="298" spans="1:13" ht="17.399999999999999">
      <c r="A298" s="259" t="s">
        <v>39</v>
      </c>
      <c r="B298" s="260"/>
      <c r="C298" s="260"/>
      <c r="D298" s="260"/>
      <c r="E298" s="260"/>
      <c r="F298" s="234"/>
      <c r="G298" s="235"/>
      <c r="H298" s="257">
        <f>'Автоматические данные'!$H$25</f>
        <v>2</v>
      </c>
      <c r="I298" s="153"/>
      <c r="J298" s="152">
        <f>'Автоматические данные'!$J$25</f>
        <v>4</v>
      </c>
      <c r="K298" s="153"/>
      <c r="L298" s="152">
        <f>'Автоматические данные'!$L$25</f>
        <v>5</v>
      </c>
      <c r="M298" s="153"/>
    </row>
    <row r="299" spans="1:13" ht="17.399999999999999">
      <c r="A299" s="261"/>
      <c r="B299" s="262"/>
      <c r="C299" s="262"/>
      <c r="D299" s="262"/>
      <c r="E299" s="262"/>
      <c r="F299" s="238"/>
      <c r="G299" s="239"/>
      <c r="H299" s="231">
        <f>'Автоматические данные'!$H$32</f>
        <v>0.28208744710860367</v>
      </c>
      <c r="I299" s="212"/>
      <c r="J299" s="211">
        <f>'Автоматические данные'!$J$32</f>
        <v>0.70052539404553416</v>
      </c>
      <c r="K299" s="212"/>
      <c r="L299" s="211">
        <f>'Автоматические данные'!$L$32</f>
        <v>0.71225071225071224</v>
      </c>
      <c r="M299" s="212"/>
    </row>
    <row r="300" spans="1:13" ht="17.399999999999999">
      <c r="A300" s="263"/>
      <c r="B300" s="264"/>
      <c r="C300" s="264"/>
      <c r="D300" s="264"/>
      <c r="E300" s="264"/>
      <c r="F300" s="242"/>
      <c r="G300" s="243"/>
      <c r="H300" s="258">
        <f>'Автоматические данные'!$H$38</f>
        <v>3.1088533926917072E-2</v>
      </c>
      <c r="I300" s="214"/>
      <c r="J300" s="213">
        <f>'Автоматические данные'!$J$38</f>
        <v>6.2177067853834145E-2</v>
      </c>
      <c r="K300" s="214"/>
      <c r="L300" s="213">
        <f>'Автоматические данные'!$L$38</f>
        <v>7.7721334817292681E-2</v>
      </c>
      <c r="M300" s="214"/>
    </row>
    <row r="302" spans="1:13" ht="18">
      <c r="A302" s="11"/>
      <c r="B302" s="256" t="s">
        <v>41</v>
      </c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</row>
    <row r="303" spans="1:13" ht="18">
      <c r="A303" s="12"/>
      <c r="B303" s="256" t="s">
        <v>40</v>
      </c>
      <c r="C303" s="256"/>
      <c r="D303" s="256"/>
      <c r="E303" s="256"/>
      <c r="F303" s="256"/>
      <c r="G303" s="256"/>
      <c r="H303" s="256"/>
      <c r="I303" s="256"/>
      <c r="J303" s="256"/>
      <c r="K303" s="256"/>
      <c r="L303" s="256"/>
      <c r="M303" s="256"/>
    </row>
    <row r="304" spans="1:13" ht="18">
      <c r="A304" s="13"/>
      <c r="B304" s="256" t="s">
        <v>42</v>
      </c>
      <c r="C304" s="256"/>
      <c r="D304" s="256"/>
      <c r="E304" s="256"/>
      <c r="F304" s="256"/>
      <c r="G304" s="256"/>
      <c r="H304" s="256"/>
      <c r="I304" s="256"/>
      <c r="J304" s="256"/>
      <c r="K304" s="256"/>
      <c r="L304" s="256"/>
      <c r="M304" s="256"/>
    </row>
    <row r="306" spans="1:14" ht="37.5" customHeight="1">
      <c r="A306" s="215" t="s">
        <v>58</v>
      </c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</row>
    <row r="307" spans="1:14" ht="15.6">
      <c r="A307" s="104" t="str">
        <f>'Ручные данные'!$I$3</f>
        <v>IV квартал 2018 г.</v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</row>
    <row r="308" spans="1:14" ht="18">
      <c r="A308" s="107" t="s">
        <v>74</v>
      </c>
      <c r="B308" s="108"/>
      <c r="C308" s="105" t="s">
        <v>75</v>
      </c>
      <c r="D308" s="109"/>
      <c r="E308" s="109"/>
      <c r="F308" s="109"/>
      <c r="G308" s="110"/>
      <c r="H308" s="105" t="s">
        <v>76</v>
      </c>
      <c r="I308" s="106"/>
      <c r="J308" s="105" t="s">
        <v>46</v>
      </c>
      <c r="K308" s="106"/>
      <c r="L308" s="105" t="s">
        <v>47</v>
      </c>
      <c r="M308" s="106"/>
    </row>
    <row r="309" spans="1:14">
      <c r="A309" s="117" t="s">
        <v>78</v>
      </c>
      <c r="B309" s="118"/>
      <c r="C309" s="111" t="s">
        <v>48</v>
      </c>
      <c r="D309" s="112"/>
      <c r="E309" s="112"/>
      <c r="F309" s="112"/>
      <c r="G309" s="113"/>
      <c r="H309" s="100">
        <f>'Автоматические данные'!$H$41</f>
        <v>1</v>
      </c>
      <c r="I309" s="101"/>
      <c r="J309" s="102">
        <f>'Автоматические данные'!$J$41</f>
        <v>33.333333333333329</v>
      </c>
      <c r="K309" s="103"/>
      <c r="L309" s="102">
        <f>'Автоматические данные'!$L$41</f>
        <v>1.5350372246526979E-2</v>
      </c>
      <c r="M309" s="103"/>
    </row>
    <row r="310" spans="1:14">
      <c r="A310" s="119"/>
      <c r="B310" s="120"/>
      <c r="C310" s="111" t="s">
        <v>49</v>
      </c>
      <c r="D310" s="112"/>
      <c r="E310" s="112"/>
      <c r="F310" s="112"/>
      <c r="G310" s="113"/>
      <c r="H310" s="100">
        <f>'Автоматические данные'!$H$42</f>
        <v>2</v>
      </c>
      <c r="I310" s="101"/>
      <c r="J310" s="102">
        <f>'Автоматические данные'!$J$42</f>
        <v>66.666666666666657</v>
      </c>
      <c r="K310" s="103"/>
      <c r="L310" s="102">
        <f>'Автоматические данные'!$L$42</f>
        <v>3.0700744493053957E-2</v>
      </c>
      <c r="M310" s="103"/>
    </row>
    <row r="311" spans="1:14">
      <c r="A311" s="119"/>
      <c r="B311" s="120"/>
      <c r="C311" s="114" t="s">
        <v>50</v>
      </c>
      <c r="D311" s="115"/>
      <c r="E311" s="115"/>
      <c r="F311" s="115"/>
      <c r="G311" s="116"/>
      <c r="H311" s="100">
        <f>'Автоматические данные'!$H$43</f>
        <v>0</v>
      </c>
      <c r="I311" s="101"/>
      <c r="J311" s="102">
        <f>'Автоматические данные'!$J$43</f>
        <v>0</v>
      </c>
      <c r="K311" s="103"/>
      <c r="L311" s="102">
        <f>'Автоматические данные'!$L$43</f>
        <v>0</v>
      </c>
      <c r="M311" s="103"/>
    </row>
    <row r="312" spans="1:14">
      <c r="A312" s="119"/>
      <c r="B312" s="120"/>
      <c r="C312" s="111" t="s">
        <v>51</v>
      </c>
      <c r="D312" s="112"/>
      <c r="E312" s="112"/>
      <c r="F312" s="112"/>
      <c r="G312" s="113"/>
      <c r="H312" s="100">
        <f>'Автоматические данные'!$H$44</f>
        <v>0</v>
      </c>
      <c r="I312" s="101"/>
      <c r="J312" s="102">
        <f>'Автоматические данные'!$J$44</f>
        <v>0</v>
      </c>
      <c r="K312" s="103"/>
      <c r="L312" s="102">
        <f>'Автоматические данные'!$L$44</f>
        <v>0</v>
      </c>
      <c r="M312" s="103"/>
    </row>
    <row r="313" spans="1:14">
      <c r="A313" s="121"/>
      <c r="B313" s="122"/>
      <c r="C313" s="111" t="s">
        <v>52</v>
      </c>
      <c r="D313" s="112"/>
      <c r="E313" s="112"/>
      <c r="F313" s="112"/>
      <c r="G313" s="113"/>
      <c r="H313" s="100">
        <f>'Автоматические данные'!$H$45</f>
        <v>0</v>
      </c>
      <c r="I313" s="101"/>
      <c r="J313" s="102">
        <f>'Автоматические данные'!$J$45</f>
        <v>0</v>
      </c>
      <c r="K313" s="103"/>
      <c r="L313" s="102">
        <f>'Автоматические данные'!$L$45</f>
        <v>0</v>
      </c>
      <c r="M313" s="103"/>
    </row>
    <row r="314" spans="1:14" ht="21" customHeight="1">
      <c r="A314" s="84" t="s">
        <v>77</v>
      </c>
      <c r="B314" s="85"/>
      <c r="C314" s="90" t="s">
        <v>53</v>
      </c>
      <c r="D314" s="91"/>
      <c r="E314" s="91"/>
      <c r="F314" s="91"/>
      <c r="G314" s="92"/>
      <c r="H314" s="93">
        <f>'Автоматические данные'!$H$47</f>
        <v>0</v>
      </c>
      <c r="I314" s="94"/>
      <c r="J314" s="95">
        <f>'Автоматические данные'!$J$47</f>
        <v>0</v>
      </c>
      <c r="K314" s="96"/>
      <c r="L314" s="95">
        <f>'Автоматические данные'!$L$47</f>
        <v>0</v>
      </c>
      <c r="M314" s="96"/>
    </row>
    <row r="315" spans="1:14">
      <c r="A315" s="86"/>
      <c r="B315" s="87"/>
      <c r="C315" s="97" t="s">
        <v>54</v>
      </c>
      <c r="D315" s="98"/>
      <c r="E315" s="98"/>
      <c r="F315" s="98"/>
      <c r="G315" s="99"/>
      <c r="H315" s="93">
        <f>'Автоматические данные'!$H$48</f>
        <v>0</v>
      </c>
      <c r="I315" s="94"/>
      <c r="J315" s="95">
        <f>'Автоматические данные'!$J$48</f>
        <v>0</v>
      </c>
      <c r="K315" s="96"/>
      <c r="L315" s="95">
        <f>'Автоматические данные'!$L$48</f>
        <v>0</v>
      </c>
      <c r="M315" s="96"/>
    </row>
    <row r="316" spans="1:14">
      <c r="A316" s="86"/>
      <c r="B316" s="87"/>
      <c r="C316" s="90" t="s">
        <v>55</v>
      </c>
      <c r="D316" s="91"/>
      <c r="E316" s="91"/>
      <c r="F316" s="91"/>
      <c r="G316" s="92"/>
      <c r="H316" s="93">
        <f>'Автоматические данные'!$H$49</f>
        <v>0</v>
      </c>
      <c r="I316" s="94"/>
      <c r="J316" s="95">
        <f>'Автоматические данные'!$J$49</f>
        <v>0</v>
      </c>
      <c r="K316" s="96"/>
      <c r="L316" s="95">
        <f>'Автоматические данные'!$L$49</f>
        <v>0</v>
      </c>
      <c r="M316" s="96"/>
    </row>
    <row r="317" spans="1:14">
      <c r="A317" s="86"/>
      <c r="B317" s="87"/>
      <c r="C317" s="97" t="s">
        <v>56</v>
      </c>
      <c r="D317" s="98"/>
      <c r="E317" s="98"/>
      <c r="F317" s="98"/>
      <c r="G317" s="99"/>
      <c r="H317" s="93">
        <f>'Автоматические данные'!$H$50</f>
        <v>0</v>
      </c>
      <c r="I317" s="94"/>
      <c r="J317" s="95">
        <f>'Автоматические данные'!$J$50</f>
        <v>0</v>
      </c>
      <c r="K317" s="96"/>
      <c r="L317" s="95">
        <f>'Автоматические данные'!$L$50</f>
        <v>0</v>
      </c>
      <c r="M317" s="96"/>
    </row>
    <row r="318" spans="1:14" ht="29.25" customHeight="1">
      <c r="A318" s="88"/>
      <c r="B318" s="89"/>
      <c r="C318" s="97" t="s">
        <v>57</v>
      </c>
      <c r="D318" s="98"/>
      <c r="E318" s="98"/>
      <c r="F318" s="98"/>
      <c r="G318" s="99"/>
      <c r="H318" s="93">
        <f>'Автоматические данные'!$H$51</f>
        <v>2</v>
      </c>
      <c r="I318" s="94"/>
      <c r="J318" s="95">
        <f>'Автоматические данные'!$J$51</f>
        <v>100</v>
      </c>
      <c r="K318" s="96"/>
      <c r="L318" s="95">
        <f>'Автоматические данные'!$L$51</f>
        <v>3.1088533926917072E-2</v>
      </c>
      <c r="M318" s="96"/>
    </row>
    <row r="319" spans="1:14">
      <c r="A319" s="129" t="s">
        <v>79</v>
      </c>
      <c r="B319" s="130"/>
      <c r="C319" s="58" t="s">
        <v>59</v>
      </c>
      <c r="D319" s="59"/>
      <c r="E319" s="59"/>
      <c r="F319" s="59"/>
      <c r="G319" s="60"/>
      <c r="H319" s="61">
        <f>'Автоматические данные'!H53</f>
        <v>0</v>
      </c>
      <c r="I319" s="62"/>
      <c r="J319" s="63" t="e">
        <f>'Автоматические данные'!$J$53</f>
        <v>#DIV/0!</v>
      </c>
      <c r="K319" s="64"/>
      <c r="L319" s="63">
        <f>'Автоматические данные'!L53</f>
        <v>0</v>
      </c>
      <c r="M319" s="64"/>
    </row>
    <row r="320" spans="1:14">
      <c r="A320" s="131"/>
      <c r="B320" s="132"/>
      <c r="C320" s="58" t="s">
        <v>60</v>
      </c>
      <c r="D320" s="59"/>
      <c r="E320" s="59"/>
      <c r="F320" s="59"/>
      <c r="G320" s="60"/>
      <c r="H320" s="61">
        <f>'Автоматические данные'!H54</f>
        <v>0</v>
      </c>
      <c r="I320" s="62"/>
      <c r="J320" s="63" t="e">
        <f>'Автоматические данные'!$J$54</f>
        <v>#DIV/0!</v>
      </c>
      <c r="K320" s="64"/>
      <c r="L320" s="63">
        <f>'Автоматические данные'!L54</f>
        <v>0</v>
      </c>
      <c r="M320" s="64"/>
    </row>
    <row r="321" spans="1:14">
      <c r="A321" s="131"/>
      <c r="B321" s="132"/>
      <c r="C321" s="81" t="s">
        <v>61</v>
      </c>
      <c r="D321" s="82"/>
      <c r="E321" s="82"/>
      <c r="F321" s="82"/>
      <c r="G321" s="83"/>
      <c r="H321" s="61">
        <f>'Автоматические данные'!H55</f>
        <v>0</v>
      </c>
      <c r="I321" s="62"/>
      <c r="J321" s="63" t="e">
        <f>'Автоматические данные'!$J$55</f>
        <v>#DIV/0!</v>
      </c>
      <c r="K321" s="64"/>
      <c r="L321" s="63">
        <f>'Автоматические данные'!L55</f>
        <v>0</v>
      </c>
      <c r="M321" s="64"/>
    </row>
    <row r="322" spans="1:14">
      <c r="A322" s="131"/>
      <c r="B322" s="132"/>
      <c r="C322" s="58" t="s">
        <v>62</v>
      </c>
      <c r="D322" s="59"/>
      <c r="E322" s="59"/>
      <c r="F322" s="59"/>
      <c r="G322" s="60"/>
      <c r="H322" s="61">
        <f>'Автоматические данные'!H56</f>
        <v>0</v>
      </c>
      <c r="I322" s="62"/>
      <c r="J322" s="63" t="e">
        <f>'Автоматические данные'!$J$56</f>
        <v>#DIV/0!</v>
      </c>
      <c r="K322" s="64"/>
      <c r="L322" s="63">
        <f>'Автоматические данные'!L56</f>
        <v>0</v>
      </c>
      <c r="M322" s="64"/>
    </row>
    <row r="323" spans="1:14">
      <c r="A323" s="133"/>
      <c r="B323" s="134"/>
      <c r="C323" s="58" t="s">
        <v>63</v>
      </c>
      <c r="D323" s="59"/>
      <c r="E323" s="59"/>
      <c r="F323" s="59"/>
      <c r="G323" s="60"/>
      <c r="H323" s="61">
        <f>'Автоматические данные'!H57</f>
        <v>0</v>
      </c>
      <c r="I323" s="62"/>
      <c r="J323" s="63" t="e">
        <f>'Автоматические данные'!$J$57</f>
        <v>#DIV/0!</v>
      </c>
      <c r="K323" s="64"/>
      <c r="L323" s="63">
        <f>'Автоматические данные'!L57</f>
        <v>0</v>
      </c>
      <c r="M323" s="64"/>
    </row>
    <row r="324" spans="1:14">
      <c r="A324" s="65" t="s">
        <v>80</v>
      </c>
      <c r="B324" s="66"/>
      <c r="C324" s="71" t="s">
        <v>64</v>
      </c>
      <c r="D324" s="72"/>
      <c r="E324" s="72"/>
      <c r="F324" s="72"/>
      <c r="G324" s="73"/>
      <c r="H324" s="74">
        <f>'Автоматические данные'!H59</f>
        <v>1</v>
      </c>
      <c r="I324" s="75"/>
      <c r="J324" s="76">
        <f>'Автоматические данные'!J59</f>
        <v>0.14245014245014245</v>
      </c>
      <c r="K324" s="77"/>
      <c r="L324" s="76">
        <f>'Автоматические данные'!L59</f>
        <v>0</v>
      </c>
      <c r="M324" s="77"/>
    </row>
    <row r="325" spans="1:14">
      <c r="A325" s="67"/>
      <c r="B325" s="68"/>
      <c r="C325" s="71" t="s">
        <v>65</v>
      </c>
      <c r="D325" s="72"/>
      <c r="E325" s="72"/>
      <c r="F325" s="72"/>
      <c r="G325" s="73"/>
      <c r="H325" s="74">
        <f>'Автоматические данные'!H60</f>
        <v>2</v>
      </c>
      <c r="I325" s="75"/>
      <c r="J325" s="76">
        <f>'Автоматические данные'!J60</f>
        <v>0.28490028490028491</v>
      </c>
      <c r="K325" s="77"/>
      <c r="L325" s="76">
        <f>'Автоматические данные'!L60</f>
        <v>0</v>
      </c>
      <c r="M325" s="77"/>
    </row>
    <row r="326" spans="1:14">
      <c r="A326" s="67"/>
      <c r="B326" s="68"/>
      <c r="C326" s="78" t="s">
        <v>66</v>
      </c>
      <c r="D326" s="79"/>
      <c r="E326" s="79"/>
      <c r="F326" s="79"/>
      <c r="G326" s="80"/>
      <c r="H326" s="74">
        <f>'Автоматические данные'!H61</f>
        <v>4</v>
      </c>
      <c r="I326" s="75"/>
      <c r="J326" s="76">
        <f>'Автоматические данные'!J61</f>
        <v>0.56980056980056981</v>
      </c>
      <c r="K326" s="77"/>
      <c r="L326" s="76">
        <f>'Автоматические данные'!L61</f>
        <v>0</v>
      </c>
      <c r="M326" s="77"/>
    </row>
    <row r="327" spans="1:14">
      <c r="A327" s="67"/>
      <c r="B327" s="68"/>
      <c r="C327" s="71" t="s">
        <v>67</v>
      </c>
      <c r="D327" s="72"/>
      <c r="E327" s="72"/>
      <c r="F327" s="72"/>
      <c r="G327" s="73"/>
      <c r="H327" s="74">
        <f>'Автоматические данные'!H62</f>
        <v>2</v>
      </c>
      <c r="I327" s="75"/>
      <c r="J327" s="76">
        <f>'Автоматические данные'!J62</f>
        <v>0.28490028490028491</v>
      </c>
      <c r="K327" s="77"/>
      <c r="L327" s="76">
        <f>'Автоматические данные'!L62</f>
        <v>0</v>
      </c>
      <c r="M327" s="77"/>
    </row>
    <row r="328" spans="1:14" ht="27" customHeight="1">
      <c r="A328" s="69"/>
      <c r="B328" s="70"/>
      <c r="C328" s="71" t="s">
        <v>68</v>
      </c>
      <c r="D328" s="72"/>
      <c r="E328" s="72"/>
      <c r="F328" s="72"/>
      <c r="G328" s="73"/>
      <c r="H328" s="74">
        <f>'Автоматические данные'!H63</f>
        <v>693</v>
      </c>
      <c r="I328" s="75"/>
      <c r="J328" s="76">
        <f>'Автоматические данные'!J63</f>
        <v>98.71794871794873</v>
      </c>
      <c r="K328" s="77"/>
      <c r="L328" s="76">
        <f>'Автоматические данные'!L63</f>
        <v>0</v>
      </c>
      <c r="M328" s="77"/>
    </row>
    <row r="329" spans="1:14" ht="15.75" customHeight="1">
      <c r="A329" s="123" t="s">
        <v>81</v>
      </c>
      <c r="B329" s="124"/>
      <c r="C329" s="53" t="s">
        <v>69</v>
      </c>
      <c r="D329" s="54"/>
      <c r="E329" s="54"/>
      <c r="F329" s="54"/>
      <c r="G329" s="55"/>
      <c r="H329" s="56">
        <f>'Автоматические данные'!H65</f>
        <v>0</v>
      </c>
      <c r="I329" s="57"/>
      <c r="J329" s="51">
        <f>'Автоматические данные'!$J$65</f>
        <v>0</v>
      </c>
      <c r="K329" s="52"/>
      <c r="L329" s="51">
        <f>'Автоматические данные'!L65</f>
        <v>0</v>
      </c>
      <c r="M329" s="52"/>
    </row>
    <row r="330" spans="1:14" ht="15.75" customHeight="1">
      <c r="A330" s="125"/>
      <c r="B330" s="126"/>
      <c r="C330" s="53" t="s">
        <v>70</v>
      </c>
      <c r="D330" s="54"/>
      <c r="E330" s="54"/>
      <c r="F330" s="54"/>
      <c r="G330" s="55"/>
      <c r="H330" s="56">
        <f>'Автоматические данные'!H66</f>
        <v>1</v>
      </c>
      <c r="I330" s="57"/>
      <c r="J330" s="51">
        <f>'Автоматические данные'!$J$66</f>
        <v>50</v>
      </c>
      <c r="K330" s="52"/>
      <c r="L330" s="51">
        <f>'Автоматические данные'!L66</f>
        <v>1.5544266963458536E-2</v>
      </c>
      <c r="M330" s="52"/>
    </row>
    <row r="331" spans="1:14" ht="15.75" customHeight="1">
      <c r="A331" s="125"/>
      <c r="B331" s="126"/>
      <c r="C331" s="53" t="s">
        <v>71</v>
      </c>
      <c r="D331" s="54"/>
      <c r="E331" s="54"/>
      <c r="F331" s="54"/>
      <c r="G331" s="55"/>
      <c r="H331" s="56">
        <f>'Автоматические данные'!H67</f>
        <v>0</v>
      </c>
      <c r="I331" s="57"/>
      <c r="J331" s="51">
        <f>'Автоматические данные'!$J$67</f>
        <v>0</v>
      </c>
      <c r="K331" s="52"/>
      <c r="L331" s="51">
        <f>'Автоматические данные'!L67</f>
        <v>0</v>
      </c>
      <c r="M331" s="52"/>
    </row>
    <row r="332" spans="1:14" ht="15.75" customHeight="1">
      <c r="A332" s="125"/>
      <c r="B332" s="126"/>
      <c r="C332" s="53" t="s">
        <v>72</v>
      </c>
      <c r="D332" s="54"/>
      <c r="E332" s="54"/>
      <c r="F332" s="54"/>
      <c r="G332" s="55"/>
      <c r="H332" s="56">
        <f>'Автоматические данные'!H68</f>
        <v>0</v>
      </c>
      <c r="I332" s="57"/>
      <c r="J332" s="51">
        <f>'Автоматические данные'!$J$68</f>
        <v>0</v>
      </c>
      <c r="K332" s="52"/>
      <c r="L332" s="51">
        <f>'Автоматические данные'!L68</f>
        <v>0</v>
      </c>
      <c r="M332" s="52"/>
    </row>
    <row r="333" spans="1:14" ht="26.25" customHeight="1">
      <c r="A333" s="127"/>
      <c r="B333" s="128"/>
      <c r="C333" s="53" t="s">
        <v>73</v>
      </c>
      <c r="D333" s="54"/>
      <c r="E333" s="54"/>
      <c r="F333" s="54"/>
      <c r="G333" s="55"/>
      <c r="H333" s="56">
        <f>'Автоматические данные'!H69</f>
        <v>1</v>
      </c>
      <c r="I333" s="57"/>
      <c r="J333" s="51">
        <f>'Автоматические данные'!$J$69</f>
        <v>50</v>
      </c>
      <c r="K333" s="52"/>
      <c r="L333" s="51">
        <f>'Автоматические данные'!L69</f>
        <v>1.5544266963458536E-2</v>
      </c>
      <c r="M333" s="52"/>
    </row>
    <row r="334" spans="1:14" hidden="1"/>
    <row r="335" spans="1:14" ht="37.5" customHeight="1">
      <c r="A335" s="265" t="s">
        <v>118</v>
      </c>
      <c r="B335" s="265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</row>
    <row r="336" spans="1:14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>
      <c r="A337" s="266" t="s">
        <v>0</v>
      </c>
      <c r="B337" s="267"/>
      <c r="C337" s="266" t="s">
        <v>84</v>
      </c>
      <c r="D337" s="267"/>
      <c r="E337" s="272" t="s">
        <v>85</v>
      </c>
      <c r="F337" s="273"/>
      <c r="G337" s="273"/>
      <c r="H337" s="273"/>
      <c r="I337" s="273"/>
      <c r="J337" s="273"/>
      <c r="K337" s="273"/>
      <c r="L337" s="273"/>
      <c r="M337" s="274" t="s">
        <v>86</v>
      </c>
      <c r="N337" s="275"/>
    </row>
    <row r="338" spans="1:14">
      <c r="A338" s="268"/>
      <c r="B338" s="269"/>
      <c r="C338" s="268"/>
      <c r="D338" s="269"/>
      <c r="E338" s="278" t="s">
        <v>44</v>
      </c>
      <c r="F338" s="281" t="s">
        <v>87</v>
      </c>
      <c r="G338" s="282"/>
      <c r="H338" s="287" t="s">
        <v>88</v>
      </c>
      <c r="I338" s="288"/>
      <c r="J338" s="288"/>
      <c r="K338" s="288"/>
      <c r="L338" s="288"/>
      <c r="M338" s="276"/>
      <c r="N338" s="277"/>
    </row>
    <row r="339" spans="1:14">
      <c r="A339" s="268"/>
      <c r="B339" s="269"/>
      <c r="C339" s="268"/>
      <c r="D339" s="269"/>
      <c r="E339" s="279"/>
      <c r="F339" s="283"/>
      <c r="G339" s="284"/>
      <c r="H339" s="289" t="s">
        <v>44</v>
      </c>
      <c r="I339" s="291" t="s">
        <v>89</v>
      </c>
      <c r="J339" s="292"/>
      <c r="K339" s="292"/>
      <c r="L339" s="292"/>
      <c r="M339" s="276"/>
      <c r="N339" s="277"/>
    </row>
    <row r="340" spans="1:14" ht="86.25" customHeight="1">
      <c r="A340" s="270"/>
      <c r="B340" s="271"/>
      <c r="C340" s="270"/>
      <c r="D340" s="271"/>
      <c r="E340" s="280"/>
      <c r="F340" s="285"/>
      <c r="G340" s="286"/>
      <c r="H340" s="290"/>
      <c r="I340" s="16" t="s">
        <v>90</v>
      </c>
      <c r="J340" s="16" t="s">
        <v>114</v>
      </c>
      <c r="K340" s="16" t="s">
        <v>91</v>
      </c>
      <c r="L340" s="16" t="s">
        <v>92</v>
      </c>
      <c r="M340" s="276"/>
      <c r="N340" s="277"/>
    </row>
    <row r="341" spans="1:14" ht="15.6">
      <c r="A341" s="123" t="str">
        <f>'Ручные данные'!$I$3</f>
        <v>IV квартал 2018 г.</v>
      </c>
      <c r="B341" s="293"/>
      <c r="C341" s="296">
        <f>'Автоматические данные'!$H$7</f>
        <v>707</v>
      </c>
      <c r="D341" s="297"/>
      <c r="E341" s="17">
        <f>'Автоматические данные'!$H$72</f>
        <v>621</v>
      </c>
      <c r="F341" s="296">
        <f>'Автоматические данные'!$H$74</f>
        <v>25</v>
      </c>
      <c r="G341" s="297"/>
      <c r="H341" s="18">
        <f>'Автоматические данные'!$H$76</f>
        <v>596</v>
      </c>
      <c r="I341" s="18">
        <f>'Автоматические данные'!$H$78</f>
        <v>22</v>
      </c>
      <c r="J341" s="18">
        <f>'Автоматические данные'!$H$80</f>
        <v>82</v>
      </c>
      <c r="K341" s="18">
        <f>'Автоматические данные'!$H$82</f>
        <v>471</v>
      </c>
      <c r="L341" s="19">
        <f>'Автоматические данные'!$H$84</f>
        <v>21</v>
      </c>
      <c r="M341" s="298">
        <f>'Автоматические данные'!$H$86</f>
        <v>85</v>
      </c>
      <c r="N341" s="299"/>
    </row>
    <row r="342" spans="1:14" ht="15.6">
      <c r="A342" s="294"/>
      <c r="B342" s="295"/>
      <c r="C342" s="300"/>
      <c r="D342" s="301"/>
      <c r="E342" s="20">
        <f>'Автоматические данные'!$H$73</f>
        <v>87.835926449787834</v>
      </c>
      <c r="F342" s="300">
        <f>'Автоматические данные'!$H$75</f>
        <v>4.0257648953301128</v>
      </c>
      <c r="G342" s="301"/>
      <c r="H342" s="46">
        <f>'Автоматические данные'!$H$77</f>
        <v>95.974235104669887</v>
      </c>
      <c r="I342" s="47">
        <f>'Автоматические данные'!$H$79</f>
        <v>3.6912751677852351</v>
      </c>
      <c r="J342" s="47">
        <f>'Автоматические данные'!$H$81</f>
        <v>13.758389261744966</v>
      </c>
      <c r="K342" s="47">
        <f>'Автоматические данные'!$H$83</f>
        <v>75.845410628019323</v>
      </c>
      <c r="L342" s="48">
        <f>'Автоматические данные'!$H$85</f>
        <v>3.3816425120772946</v>
      </c>
      <c r="M342" s="302">
        <f>'Автоматические данные'!$H$87</f>
        <v>13.687600644122384</v>
      </c>
      <c r="N342" s="303"/>
    </row>
    <row r="343" spans="1:14" ht="15.6">
      <c r="A343" s="26"/>
      <c r="B343" s="26"/>
      <c r="C343" s="27"/>
      <c r="D343" s="27"/>
      <c r="E343" s="28"/>
      <c r="F343" s="29"/>
      <c r="G343" s="29"/>
      <c r="H343" s="30"/>
      <c r="I343" s="30"/>
      <c r="J343" s="30"/>
      <c r="K343" s="31"/>
      <c r="L343" s="31"/>
      <c r="M343" s="32"/>
      <c r="N343" s="32"/>
    </row>
    <row r="344" spans="1:14" ht="15.6">
      <c r="A344" s="26"/>
      <c r="B344" s="26"/>
      <c r="C344" s="27"/>
      <c r="D344" s="27"/>
      <c r="E344" s="28"/>
      <c r="F344" s="29"/>
      <c r="G344" s="29"/>
      <c r="H344" s="30"/>
      <c r="I344" s="30"/>
      <c r="J344" s="30"/>
      <c r="K344" s="31"/>
      <c r="L344" s="31"/>
      <c r="M344" s="32"/>
      <c r="N344" s="32"/>
    </row>
    <row r="345" spans="1:14" ht="15.6">
      <c r="A345" s="26"/>
      <c r="B345" s="26"/>
      <c r="C345" s="27"/>
      <c r="D345" s="27"/>
      <c r="E345" s="28"/>
      <c r="F345" s="29"/>
      <c r="G345" s="29"/>
      <c r="H345" s="30"/>
      <c r="I345" s="30"/>
      <c r="J345" s="30"/>
      <c r="K345" s="31"/>
      <c r="L345" s="31"/>
      <c r="M345" s="32"/>
      <c r="N345" s="32"/>
    </row>
    <row r="346" spans="1:14" ht="15.6">
      <c r="A346" s="26"/>
      <c r="B346" s="26"/>
      <c r="C346" s="27"/>
      <c r="D346" s="27"/>
      <c r="E346" s="28"/>
      <c r="F346" s="29"/>
      <c r="G346" s="29"/>
      <c r="H346" s="30"/>
      <c r="I346" s="30"/>
      <c r="J346" s="30"/>
      <c r="K346" s="31"/>
      <c r="L346" s="31"/>
      <c r="M346" s="32"/>
      <c r="N346" s="32"/>
    </row>
    <row r="347" spans="1:14" ht="15.6">
      <c r="A347" s="26"/>
      <c r="B347" s="26"/>
      <c r="C347" s="27"/>
      <c r="D347" s="27"/>
      <c r="E347" s="28"/>
      <c r="F347" s="29"/>
      <c r="G347" s="29"/>
      <c r="H347" s="30"/>
      <c r="I347" s="30"/>
      <c r="J347" s="30"/>
      <c r="K347" s="31"/>
      <c r="L347" s="31"/>
      <c r="M347" s="32"/>
      <c r="N347" s="32"/>
    </row>
    <row r="348" spans="1:14" ht="15.6">
      <c r="A348" s="26"/>
      <c r="B348" s="26"/>
      <c r="C348" s="27"/>
      <c r="D348" s="27"/>
      <c r="E348" s="28"/>
      <c r="F348" s="29"/>
      <c r="G348" s="29"/>
      <c r="H348" s="30"/>
      <c r="I348" s="30"/>
      <c r="J348" s="30"/>
      <c r="K348" s="31"/>
      <c r="L348" s="31"/>
      <c r="M348" s="32"/>
      <c r="N348" s="32"/>
    </row>
    <row r="349" spans="1:14" ht="15.6">
      <c r="A349" s="26"/>
      <c r="B349" s="26"/>
      <c r="C349" s="27"/>
      <c r="D349" s="27"/>
      <c r="E349" s="28"/>
      <c r="F349" s="29"/>
      <c r="G349" s="29"/>
      <c r="H349" s="30"/>
      <c r="I349" s="30"/>
      <c r="J349" s="30"/>
      <c r="K349" s="31"/>
      <c r="L349" s="31"/>
      <c r="M349" s="32"/>
      <c r="N349" s="32"/>
    </row>
    <row r="350" spans="1:14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1:14" ht="15.6">
      <c r="A351" s="21"/>
      <c r="B351" s="305" t="s">
        <v>93</v>
      </c>
      <c r="C351" s="305"/>
      <c r="D351" s="305"/>
      <c r="E351" s="305"/>
      <c r="F351" s="305"/>
      <c r="G351" s="305"/>
      <c r="H351" s="305"/>
      <c r="I351" s="305"/>
      <c r="J351" s="305"/>
      <c r="K351" s="305"/>
      <c r="L351" s="305"/>
      <c r="M351" s="305"/>
      <c r="N351" s="305"/>
    </row>
    <row r="352" spans="1:14">
      <c r="A352" s="22"/>
      <c r="B352" s="305" t="s">
        <v>94</v>
      </c>
      <c r="C352" s="306"/>
      <c r="D352" s="306"/>
      <c r="E352" s="306"/>
      <c r="F352" s="306"/>
      <c r="G352" s="306"/>
      <c r="H352" s="306"/>
      <c r="I352" s="306"/>
      <c r="J352" s="306"/>
      <c r="K352" s="306"/>
      <c r="L352" s="306"/>
      <c r="M352" s="306"/>
      <c r="N352" s="306"/>
    </row>
    <row r="353" spans="1:14" ht="15.6">
      <c r="A353" s="23"/>
      <c r="B353" s="304" t="s">
        <v>95</v>
      </c>
      <c r="C353" s="304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</row>
    <row r="354" spans="1:14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spans="1:14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1:14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spans="1:14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1:14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spans="1:14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</sheetData>
  <sheetProtection selectLockedCells="1" selectUnlockedCells="1"/>
  <customSheetViews>
    <customSheetView guid="{3FCFBD0B-9D7D-47E8-86F9-A175140D51D7}" scale="145" showPageBreaks="1" hiddenRows="1" hiddenColumns="1" view="pageLayout" topLeftCell="A360">
      <selection activeCell="A367" sqref="A367"/>
      <pageMargins left="0.25287356321839083" right="0.12643678160919541" top="0.75" bottom="0.75" header="0.3" footer="0.3"/>
      <pageSetup paperSize="9" orientation="landscape" r:id="rId1"/>
      <headerFooter differentFirst="1">
        <oddFooter>&amp;C&amp;P</oddFooter>
      </headerFooter>
    </customSheetView>
  </customSheetViews>
  <mergeCells count="276">
    <mergeCell ref="A341:B342"/>
    <mergeCell ref="C341:D341"/>
    <mergeCell ref="F341:G341"/>
    <mergeCell ref="M341:N341"/>
    <mergeCell ref="C342:D342"/>
    <mergeCell ref="F342:G342"/>
    <mergeCell ref="M342:N342"/>
    <mergeCell ref="B353:N353"/>
    <mergeCell ref="B351:N351"/>
    <mergeCell ref="B352:N352"/>
    <mergeCell ref="A335:N335"/>
    <mergeCell ref="A337:B340"/>
    <mergeCell ref="C337:D340"/>
    <mergeCell ref="E337:L337"/>
    <mergeCell ref="M337:N340"/>
    <mergeCell ref="E338:E340"/>
    <mergeCell ref="F338:G340"/>
    <mergeCell ref="H338:L338"/>
    <mergeCell ref="H339:H340"/>
    <mergeCell ref="I339:L339"/>
    <mergeCell ref="A306:N306"/>
    <mergeCell ref="H292:I292"/>
    <mergeCell ref="H293:I293"/>
    <mergeCell ref="H294:I294"/>
    <mergeCell ref="B302:M302"/>
    <mergeCell ref="B303:M303"/>
    <mergeCell ref="B304:M304"/>
    <mergeCell ref="H295:I295"/>
    <mergeCell ref="J295:K295"/>
    <mergeCell ref="L295:M295"/>
    <mergeCell ref="H296:I296"/>
    <mergeCell ref="J296:K296"/>
    <mergeCell ref="L296:M296"/>
    <mergeCell ref="H297:I297"/>
    <mergeCell ref="J297:K297"/>
    <mergeCell ref="L297:M297"/>
    <mergeCell ref="L300:M300"/>
    <mergeCell ref="H298:I298"/>
    <mergeCell ref="J298:K298"/>
    <mergeCell ref="H300:I300"/>
    <mergeCell ref="J300:K300"/>
    <mergeCell ref="L298:M298"/>
    <mergeCell ref="L299:M299"/>
    <mergeCell ref="A298:G300"/>
    <mergeCell ref="H289:I289"/>
    <mergeCell ref="H290:I290"/>
    <mergeCell ref="H291:I291"/>
    <mergeCell ref="J289:K289"/>
    <mergeCell ref="J290:K290"/>
    <mergeCell ref="J291:K291"/>
    <mergeCell ref="J299:K299"/>
    <mergeCell ref="H299:I299"/>
    <mergeCell ref="A289:G291"/>
    <mergeCell ref="A292:G294"/>
    <mergeCell ref="A295:G297"/>
    <mergeCell ref="L289:M289"/>
    <mergeCell ref="L290:M290"/>
    <mergeCell ref="L291:M291"/>
    <mergeCell ref="J292:K292"/>
    <mergeCell ref="J293:K293"/>
    <mergeCell ref="J294:K294"/>
    <mergeCell ref="L292:M292"/>
    <mergeCell ref="L293:M293"/>
    <mergeCell ref="L294:M294"/>
    <mergeCell ref="H286:I286"/>
    <mergeCell ref="H287:I287"/>
    <mergeCell ref="H288:I288"/>
    <mergeCell ref="J286:K286"/>
    <mergeCell ref="J287:K287"/>
    <mergeCell ref="J288:K288"/>
    <mergeCell ref="A282:N282"/>
    <mergeCell ref="A283:M283"/>
    <mergeCell ref="L285:M285"/>
    <mergeCell ref="J285:K285"/>
    <mergeCell ref="H285:I285"/>
    <mergeCell ref="L286:M286"/>
    <mergeCell ref="L287:M287"/>
    <mergeCell ref="L288:M288"/>
    <mergeCell ref="A285:G285"/>
    <mergeCell ref="A286:G288"/>
    <mergeCell ref="A16:N19"/>
    <mergeCell ref="A21:N30"/>
    <mergeCell ref="A1:N14"/>
    <mergeCell ref="A169:N171"/>
    <mergeCell ref="A173:D173"/>
    <mergeCell ref="E173:G173"/>
    <mergeCell ref="H173:J173"/>
    <mergeCell ref="K173:M173"/>
    <mergeCell ref="A174:D174"/>
    <mergeCell ref="H174:J174"/>
    <mergeCell ref="A175:D175"/>
    <mergeCell ref="A176:D176"/>
    <mergeCell ref="E174:G174"/>
    <mergeCell ref="E175:G175"/>
    <mergeCell ref="E176:G176"/>
    <mergeCell ref="H175:J175"/>
    <mergeCell ref="H176:J176"/>
    <mergeCell ref="K174:M174"/>
    <mergeCell ref="K175:M175"/>
    <mergeCell ref="K176:M176"/>
    <mergeCell ref="H178:M180"/>
    <mergeCell ref="A200:N202"/>
    <mergeCell ref="A203:D203"/>
    <mergeCell ref="E203:G203"/>
    <mergeCell ref="H203:J203"/>
    <mergeCell ref="K203:M203"/>
    <mergeCell ref="K204:M204"/>
    <mergeCell ref="K205:M205"/>
    <mergeCell ref="K206:M206"/>
    <mergeCell ref="A204:D204"/>
    <mergeCell ref="A205:D205"/>
    <mergeCell ref="A206:D206"/>
    <mergeCell ref="E204:G204"/>
    <mergeCell ref="E205:G205"/>
    <mergeCell ref="E206:G206"/>
    <mergeCell ref="A198:B198"/>
    <mergeCell ref="C198:D198"/>
    <mergeCell ref="E198:F198"/>
    <mergeCell ref="A234:E235"/>
    <mergeCell ref="F234:G234"/>
    <mergeCell ref="F235:G235"/>
    <mergeCell ref="H234:I234"/>
    <mergeCell ref="H204:J204"/>
    <mergeCell ref="H205:J205"/>
    <mergeCell ref="H206:J206"/>
    <mergeCell ref="A230:N232"/>
    <mergeCell ref="F233:G233"/>
    <mergeCell ref="H233:I233"/>
    <mergeCell ref="J233:K233"/>
    <mergeCell ref="L233:M233"/>
    <mergeCell ref="A233:E233"/>
    <mergeCell ref="H235:I235"/>
    <mergeCell ref="J234:K234"/>
    <mergeCell ref="J235:K235"/>
    <mergeCell ref="L234:M234"/>
    <mergeCell ref="L235:M235"/>
    <mergeCell ref="A236:E237"/>
    <mergeCell ref="F236:G236"/>
    <mergeCell ref="H236:I236"/>
    <mergeCell ref="J236:K236"/>
    <mergeCell ref="L236:M236"/>
    <mergeCell ref="F237:G237"/>
    <mergeCell ref="H237:I237"/>
    <mergeCell ref="J237:K237"/>
    <mergeCell ref="L237:M237"/>
    <mergeCell ref="A238:E239"/>
    <mergeCell ref="F238:G238"/>
    <mergeCell ref="H238:I238"/>
    <mergeCell ref="J238:K238"/>
    <mergeCell ref="L238:M238"/>
    <mergeCell ref="F239:G239"/>
    <mergeCell ref="H239:I239"/>
    <mergeCell ref="J239:K239"/>
    <mergeCell ref="L239:M239"/>
    <mergeCell ref="A265:F265"/>
    <mergeCell ref="G265:M265"/>
    <mergeCell ref="A240:G240"/>
    <mergeCell ref="H240:M240"/>
    <mergeCell ref="A262:B262"/>
    <mergeCell ref="C262:D262"/>
    <mergeCell ref="E262:F262"/>
    <mergeCell ref="A260:F260"/>
    <mergeCell ref="A263:B263"/>
    <mergeCell ref="C263:D263"/>
    <mergeCell ref="E263:F263"/>
    <mergeCell ref="C312:G312"/>
    <mergeCell ref="C313:G313"/>
    <mergeCell ref="A309:B313"/>
    <mergeCell ref="H309:I309"/>
    <mergeCell ref="A329:B333"/>
    <mergeCell ref="C329:G329"/>
    <mergeCell ref="H329:I329"/>
    <mergeCell ref="J329:K329"/>
    <mergeCell ref="L329:M329"/>
    <mergeCell ref="C330:G330"/>
    <mergeCell ref="H330:I330"/>
    <mergeCell ref="J330:K330"/>
    <mergeCell ref="L330:M330"/>
    <mergeCell ref="C331:G331"/>
    <mergeCell ref="H331:I331"/>
    <mergeCell ref="L328:M328"/>
    <mergeCell ref="J318:K318"/>
    <mergeCell ref="L318:M318"/>
    <mergeCell ref="A319:B323"/>
    <mergeCell ref="C319:G319"/>
    <mergeCell ref="H319:I319"/>
    <mergeCell ref="J319:K319"/>
    <mergeCell ref="L319:M319"/>
    <mergeCell ref="C320:G320"/>
    <mergeCell ref="A307:M307"/>
    <mergeCell ref="L308:M308"/>
    <mergeCell ref="J308:K308"/>
    <mergeCell ref="H308:I308"/>
    <mergeCell ref="A308:B308"/>
    <mergeCell ref="C308:G308"/>
    <mergeCell ref="C309:G309"/>
    <mergeCell ref="C310:G310"/>
    <mergeCell ref="C311:G311"/>
    <mergeCell ref="H310:I310"/>
    <mergeCell ref="H311:I311"/>
    <mergeCell ref="H312:I312"/>
    <mergeCell ref="H313:I313"/>
    <mergeCell ref="J309:K309"/>
    <mergeCell ref="J310:K310"/>
    <mergeCell ref="J311:K311"/>
    <mergeCell ref="J312:K312"/>
    <mergeCell ref="J313:K313"/>
    <mergeCell ref="L309:M309"/>
    <mergeCell ref="L310:M310"/>
    <mergeCell ref="L311:M311"/>
    <mergeCell ref="L312:M312"/>
    <mergeCell ref="L313:M313"/>
    <mergeCell ref="A314:B318"/>
    <mergeCell ref="C314:G314"/>
    <mergeCell ref="H314:I314"/>
    <mergeCell ref="J314:K314"/>
    <mergeCell ref="L314:M314"/>
    <mergeCell ref="C315:G315"/>
    <mergeCell ref="H315:I315"/>
    <mergeCell ref="J315:K315"/>
    <mergeCell ref="L315:M315"/>
    <mergeCell ref="C316:G316"/>
    <mergeCell ref="H316:I316"/>
    <mergeCell ref="J316:K316"/>
    <mergeCell ref="L316:M316"/>
    <mergeCell ref="C317:G317"/>
    <mergeCell ref="H317:I317"/>
    <mergeCell ref="J317:K317"/>
    <mergeCell ref="L317:M317"/>
    <mergeCell ref="C318:G318"/>
    <mergeCell ref="H318:I318"/>
    <mergeCell ref="H320:I320"/>
    <mergeCell ref="J320:K320"/>
    <mergeCell ref="L320:M320"/>
    <mergeCell ref="C321:G321"/>
    <mergeCell ref="H321:I321"/>
    <mergeCell ref="J321:K321"/>
    <mergeCell ref="L321:M321"/>
    <mergeCell ref="C322:G322"/>
    <mergeCell ref="H322:I322"/>
    <mergeCell ref="J322:K322"/>
    <mergeCell ref="L322:M322"/>
    <mergeCell ref="C323:G323"/>
    <mergeCell ref="H323:I323"/>
    <mergeCell ref="J323:K323"/>
    <mergeCell ref="L323:M323"/>
    <mergeCell ref="A324:B328"/>
    <mergeCell ref="C324:G324"/>
    <mergeCell ref="H324:I324"/>
    <mergeCell ref="J324:K324"/>
    <mergeCell ref="L324:M324"/>
    <mergeCell ref="C325:G325"/>
    <mergeCell ref="H325:I325"/>
    <mergeCell ref="J325:K325"/>
    <mergeCell ref="L325:M325"/>
    <mergeCell ref="C326:G326"/>
    <mergeCell ref="H326:I326"/>
    <mergeCell ref="J326:K326"/>
    <mergeCell ref="L326:M326"/>
    <mergeCell ref="C327:G327"/>
    <mergeCell ref="H327:I327"/>
    <mergeCell ref="J327:K327"/>
    <mergeCell ref="L327:M327"/>
    <mergeCell ref="C328:G328"/>
    <mergeCell ref="H328:I328"/>
    <mergeCell ref="J328:K328"/>
    <mergeCell ref="J331:K331"/>
    <mergeCell ref="L331:M331"/>
    <mergeCell ref="C332:G332"/>
    <mergeCell ref="H332:I332"/>
    <mergeCell ref="J332:K332"/>
    <mergeCell ref="L332:M332"/>
    <mergeCell ref="C333:G333"/>
    <mergeCell ref="H333:I333"/>
    <mergeCell ref="J333:K333"/>
    <mergeCell ref="L333:M333"/>
  </mergeCells>
  <pageMargins left="0.25287356321839083" right="0.12643678160919541" top="0.75" bottom="0.75" header="0.3" footer="0.3"/>
  <pageSetup paperSize="9" orientation="landscape" r:id="rId2"/>
  <headerFooter differentFirst="1">
    <oddFooter>&amp;C&amp;P</oddFooter>
  </headerFooter>
  <drawing r:id="rId3"/>
  <legacyDrawing r:id="rId4"/>
  <oleObjects>
    <oleObject progId="Word.Document.12" shapeId="1025" r:id="rId5"/>
    <oleObject progId="Word.Document.12" shapeId="1029" r:id="rId6"/>
    <oleObject progId="Word.Document.12" shapeId="1030" r:id="rId7"/>
    <oleObject progId="Word.Document.12" shapeId="1031" r:id="rId8"/>
    <oleObject progId="Word.Document.12" shapeId="1036" r:id="rId9"/>
    <oleObject progId="Word.Document.12" shapeId="1037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1"/>
  <sheetViews>
    <sheetView zoomScale="175" zoomScaleNormal="175" workbookViewId="0">
      <selection activeCell="L11" sqref="L11:M11"/>
    </sheetView>
  </sheetViews>
  <sheetFormatPr defaultRowHeight="14.4"/>
  <sheetData>
    <row r="1" spans="1:15" ht="21">
      <c r="A1" s="373" t="s">
        <v>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3" spans="1:15" ht="15.6">
      <c r="A3" s="374" t="s">
        <v>9</v>
      </c>
      <c r="B3" s="376"/>
      <c r="C3" s="376"/>
      <c r="D3" s="376"/>
      <c r="E3" s="376"/>
      <c r="F3" s="376"/>
      <c r="G3" s="377"/>
      <c r="H3" s="374" t="str">
        <f>'Ручные данные'!$I$3</f>
        <v>IV квартал 2018 г.</v>
      </c>
      <c r="I3" s="375"/>
      <c r="J3" s="374" t="str">
        <f>'Ручные данные'!$I$4</f>
        <v>III квартал 2018 г.</v>
      </c>
      <c r="K3" s="375"/>
      <c r="L3" s="374" t="str">
        <f>'Ручные данные'!$I$5</f>
        <v>IV квартал 2017 г.</v>
      </c>
      <c r="M3" s="375"/>
    </row>
    <row r="4" spans="1:15">
      <c r="A4" s="111" t="s">
        <v>10</v>
      </c>
      <c r="B4" s="378"/>
      <c r="C4" s="378"/>
      <c r="D4" s="378"/>
      <c r="E4" s="378"/>
      <c r="F4" s="378"/>
      <c r="G4" s="379"/>
      <c r="H4" s="371">
        <f>ЛОТУС!$E$5</f>
        <v>216</v>
      </c>
      <c r="I4" s="372"/>
      <c r="J4" s="371">
        <f>ЛОТУС!$F$5</f>
        <v>164</v>
      </c>
      <c r="K4" s="372"/>
      <c r="L4" s="371">
        <f>ЛОТУС!$G$5</f>
        <v>14</v>
      </c>
      <c r="M4" s="372"/>
      <c r="O4" s="24"/>
    </row>
    <row r="5" spans="1:15">
      <c r="A5" s="111" t="s">
        <v>11</v>
      </c>
      <c r="B5" s="378"/>
      <c r="C5" s="378"/>
      <c r="D5" s="378"/>
      <c r="E5" s="378"/>
      <c r="F5" s="378"/>
      <c r="G5" s="379"/>
      <c r="H5" s="371">
        <f>ЛОТУС!E4</f>
        <v>435</v>
      </c>
      <c r="I5" s="372"/>
      <c r="J5" s="371">
        <f>ЛОТУС!$F$4</f>
        <v>375</v>
      </c>
      <c r="K5" s="372"/>
      <c r="L5" s="371">
        <f>ЛОТУС!$G$4</f>
        <v>652</v>
      </c>
      <c r="M5" s="372"/>
      <c r="O5" s="24"/>
    </row>
    <row r="6" spans="1:15">
      <c r="A6" s="111" t="s">
        <v>12</v>
      </c>
      <c r="B6" s="378"/>
      <c r="C6" s="378"/>
      <c r="D6" s="378"/>
      <c r="E6" s="378"/>
      <c r="F6" s="378"/>
      <c r="G6" s="379"/>
      <c r="H6" s="371">
        <f>ЛОТУС!E6</f>
        <v>56</v>
      </c>
      <c r="I6" s="372"/>
      <c r="J6" s="371">
        <f>ЛОТУС!$F$6</f>
        <v>0</v>
      </c>
      <c r="K6" s="372"/>
      <c r="L6" s="371">
        <f>ЛОТУС!$G$6</f>
        <v>18</v>
      </c>
      <c r="M6" s="372"/>
      <c r="O6" s="24"/>
    </row>
    <row r="7" spans="1:15">
      <c r="A7" s="111" t="s">
        <v>13</v>
      </c>
      <c r="B7" s="378"/>
      <c r="C7" s="378"/>
      <c r="D7" s="378"/>
      <c r="E7" s="378"/>
      <c r="F7" s="378"/>
      <c r="G7" s="379"/>
      <c r="H7" s="371">
        <f>SUM(H4:I6)</f>
        <v>707</v>
      </c>
      <c r="I7" s="372"/>
      <c r="J7" s="371">
        <f>SUM(J4:K6)</f>
        <v>539</v>
      </c>
      <c r="K7" s="372"/>
      <c r="L7" s="371">
        <f>SUM(L4:M6)</f>
        <v>684</v>
      </c>
      <c r="M7" s="372"/>
      <c r="O7" s="24"/>
    </row>
    <row r="8" spans="1:15" ht="28.5" customHeight="1">
      <c r="A8" s="362" t="s">
        <v>14</v>
      </c>
      <c r="B8" s="363"/>
      <c r="C8" s="363"/>
      <c r="D8" s="363"/>
      <c r="E8" s="363"/>
      <c r="F8" s="363"/>
      <c r="G8" s="364"/>
      <c r="H8" s="360">
        <f>SUM(H4/H7*100)</f>
        <v>30.551626591230551</v>
      </c>
      <c r="I8" s="361"/>
      <c r="J8" s="360">
        <f>SUM(J4/J7*100)</f>
        <v>30.426716141001855</v>
      </c>
      <c r="K8" s="361"/>
      <c r="L8" s="360">
        <f>SUM(L4/L7*100)</f>
        <v>2.0467836257309941</v>
      </c>
      <c r="M8" s="361"/>
    </row>
    <row r="9" spans="1:15">
      <c r="A9" s="362" t="s">
        <v>15</v>
      </c>
      <c r="B9" s="363"/>
      <c r="C9" s="363"/>
      <c r="D9" s="363"/>
      <c r="E9" s="363"/>
      <c r="F9" s="363"/>
      <c r="G9" s="364"/>
      <c r="H9" s="360">
        <f>SUM(H5/H7*100)</f>
        <v>61.527581329561528</v>
      </c>
      <c r="I9" s="361"/>
      <c r="J9" s="360">
        <f>SUM(J5/J7*100)</f>
        <v>69.573283858998153</v>
      </c>
      <c r="K9" s="361"/>
      <c r="L9" s="360">
        <f>SUM(L5/L7*100)</f>
        <v>95.32163742690058</v>
      </c>
      <c r="M9" s="361"/>
    </row>
    <row r="10" spans="1:15">
      <c r="A10" s="362" t="s">
        <v>16</v>
      </c>
      <c r="B10" s="363"/>
      <c r="C10" s="363"/>
      <c r="D10" s="363"/>
      <c r="E10" s="363"/>
      <c r="F10" s="363"/>
      <c r="G10" s="364"/>
      <c r="H10" s="360">
        <f>SUM(H6/H7*100)</f>
        <v>7.9207920792079207</v>
      </c>
      <c r="I10" s="361"/>
      <c r="J10" s="360">
        <f>SUM(J6/J7*100)</f>
        <v>0</v>
      </c>
      <c r="K10" s="361"/>
      <c r="L10" s="360">
        <f>SUM(L6/L7*100)</f>
        <v>2.6315789473684208</v>
      </c>
      <c r="M10" s="361"/>
    </row>
    <row r="11" spans="1:15">
      <c r="A11" s="71" t="s">
        <v>18</v>
      </c>
      <c r="B11" s="358"/>
      <c r="C11" s="358"/>
      <c r="D11" s="358"/>
      <c r="E11" s="358"/>
      <c r="F11" s="358"/>
      <c r="G11" s="359"/>
      <c r="H11" s="369">
        <f>ЛОТУС!$E$7</f>
        <v>635</v>
      </c>
      <c r="I11" s="370"/>
      <c r="J11" s="369">
        <f>ЛОТУС!$F$7</f>
        <v>506</v>
      </c>
      <c r="K11" s="370"/>
      <c r="L11" s="369">
        <f>ЛОТУС!$G$7</f>
        <v>412</v>
      </c>
      <c r="M11" s="370"/>
      <c r="O11" s="14"/>
    </row>
    <row r="12" spans="1:15">
      <c r="A12" s="71" t="s">
        <v>19</v>
      </c>
      <c r="B12" s="358"/>
      <c r="C12" s="358"/>
      <c r="D12" s="358"/>
      <c r="E12" s="358"/>
      <c r="F12" s="358"/>
      <c r="G12" s="359"/>
      <c r="H12" s="369">
        <f>ЛОТУС!$E$8</f>
        <v>0</v>
      </c>
      <c r="I12" s="370"/>
      <c r="J12" s="369">
        <f>ЛОТУС!$F$8</f>
        <v>0</v>
      </c>
      <c r="K12" s="370"/>
      <c r="L12" s="369">
        <f>ЛОТУС!$G$8</f>
        <v>4</v>
      </c>
      <c r="M12" s="370"/>
      <c r="O12" s="14"/>
    </row>
    <row r="13" spans="1:15">
      <c r="A13" s="71" t="s">
        <v>20</v>
      </c>
      <c r="B13" s="358"/>
      <c r="C13" s="358"/>
      <c r="D13" s="358"/>
      <c r="E13" s="358"/>
      <c r="F13" s="358"/>
      <c r="G13" s="359"/>
      <c r="H13" s="369">
        <f>ЛОТУС!$E$9</f>
        <v>50</v>
      </c>
      <c r="I13" s="370"/>
      <c r="J13" s="369">
        <f>ЛОТУС!$F$9</f>
        <v>33</v>
      </c>
      <c r="K13" s="370"/>
      <c r="L13" s="369">
        <f>ЛОТУС!$G$9</f>
        <v>233</v>
      </c>
      <c r="M13" s="370"/>
      <c r="O13" s="14"/>
    </row>
    <row r="14" spans="1:15">
      <c r="A14" s="71" t="s">
        <v>21</v>
      </c>
      <c r="B14" s="358"/>
      <c r="C14" s="358"/>
      <c r="D14" s="358"/>
      <c r="E14" s="358"/>
      <c r="F14" s="358"/>
      <c r="G14" s="359"/>
      <c r="H14" s="369">
        <f>SUM(H7-(H11+H12+H13))</f>
        <v>22</v>
      </c>
      <c r="I14" s="370"/>
      <c r="J14" s="369">
        <f>SUM(J7-(J11+J12+J13))</f>
        <v>0</v>
      </c>
      <c r="K14" s="370"/>
      <c r="L14" s="369">
        <f>SUM(L7-(L11+L12+L13))</f>
        <v>35</v>
      </c>
      <c r="M14" s="370"/>
      <c r="O14" s="14"/>
    </row>
    <row r="15" spans="1:15">
      <c r="A15" s="366" t="s">
        <v>25</v>
      </c>
      <c r="B15" s="367"/>
      <c r="C15" s="367"/>
      <c r="D15" s="367"/>
      <c r="E15" s="367"/>
      <c r="F15" s="367"/>
      <c r="G15" s="368"/>
      <c r="H15" s="353">
        <f>SUM(H11:I14)</f>
        <v>707</v>
      </c>
      <c r="I15" s="354"/>
      <c r="J15" s="353">
        <f>SUM(J11:K14)</f>
        <v>539</v>
      </c>
      <c r="K15" s="354"/>
      <c r="L15" s="353">
        <f>SUM(L11:M14)</f>
        <v>684</v>
      </c>
      <c r="M15" s="354"/>
    </row>
    <row r="16" spans="1:15">
      <c r="A16" s="316" t="s">
        <v>28</v>
      </c>
      <c r="B16" s="317"/>
      <c r="C16" s="317"/>
      <c r="D16" s="317"/>
      <c r="E16" s="317"/>
      <c r="F16" s="317"/>
      <c r="G16" s="318"/>
      <c r="H16" s="319">
        <f>SUM(H7/'Ручные данные'!I6*10000)</f>
        <v>10.989796743165186</v>
      </c>
      <c r="I16" s="320"/>
      <c r="J16" s="319">
        <f>SUM(J7/'Ручные данные'!I6*10000)</f>
        <v>8.3783598933041503</v>
      </c>
      <c r="K16" s="320"/>
      <c r="L16" s="319">
        <f>SUM(L7/'Ручные данные'!I7*10000)</f>
        <v>10.499654616624454</v>
      </c>
      <c r="M16" s="320"/>
    </row>
    <row r="17" spans="1:15">
      <c r="A17" s="316" t="s">
        <v>31</v>
      </c>
      <c r="B17" s="317"/>
      <c r="C17" s="317"/>
      <c r="D17" s="317"/>
      <c r="E17" s="317"/>
      <c r="F17" s="317"/>
      <c r="G17" s="318"/>
      <c r="H17" s="319">
        <f>SUM(ЛОТУС!E25/ЛОТУС!E3*100)</f>
        <v>0</v>
      </c>
      <c r="I17" s="320"/>
      <c r="J17" s="319">
        <f>SUM(ЛОТУС!F25/ЛОТУС!F3*100)</f>
        <v>7.2953736654804269</v>
      </c>
      <c r="K17" s="320"/>
      <c r="L17" s="319">
        <f>SUM(ЛОТУС!G25/ЛОТУС!G3*100)</f>
        <v>1.3157894736842104</v>
      </c>
      <c r="M17" s="320"/>
      <c r="O17" s="14"/>
    </row>
    <row r="18" spans="1:15">
      <c r="A18" s="316" t="s">
        <v>32</v>
      </c>
      <c r="B18" s="317"/>
      <c r="C18" s="317"/>
      <c r="D18" s="317"/>
      <c r="E18" s="317"/>
      <c r="F18" s="317"/>
      <c r="G18" s="318"/>
      <c r="H18" s="319">
        <f>SUM(ЛОТУС!E26/ЛОТУС!E3*100)</f>
        <v>0.14164305949008499</v>
      </c>
      <c r="I18" s="320"/>
      <c r="J18" s="319">
        <f>SUM(ЛОТУС!F26/ЛОТУС!F3*100)</f>
        <v>0.88967971530249124</v>
      </c>
      <c r="K18" s="320"/>
      <c r="L18" s="319">
        <f>SUM(ЛОТУС!G26/ЛОТУС!G3*100)</f>
        <v>0.73099415204678353</v>
      </c>
      <c r="M18" s="320"/>
      <c r="O18" s="14"/>
    </row>
    <row r="19" spans="1:15">
      <c r="A19" s="365"/>
      <c r="B19" s="365"/>
      <c r="C19" s="365"/>
      <c r="D19" s="365"/>
      <c r="E19" s="365"/>
      <c r="F19" s="365"/>
      <c r="G19" s="365"/>
      <c r="H19" s="355"/>
      <c r="I19" s="355"/>
      <c r="J19" s="355"/>
      <c r="K19" s="355"/>
      <c r="L19" s="355"/>
      <c r="M19" s="355"/>
    </row>
    <row r="20" spans="1:15">
      <c r="A20" s="343" t="s">
        <v>113</v>
      </c>
      <c r="B20" s="344"/>
      <c r="C20" s="344"/>
      <c r="D20" s="344"/>
      <c r="E20" s="344"/>
      <c r="F20" s="344"/>
      <c r="G20" s="345"/>
      <c r="H20" s="337" t="str">
        <f t="shared" ref="H20" si="0">$H$3</f>
        <v>IV квартал 2018 г.</v>
      </c>
      <c r="I20" s="357"/>
      <c r="J20" s="337" t="str">
        <f t="shared" ref="J20" si="1">$J$3</f>
        <v>III квартал 2018 г.</v>
      </c>
      <c r="K20" s="357"/>
      <c r="L20" s="337" t="str">
        <f t="shared" ref="L20" si="2">$L$3</f>
        <v>IV квартал 2017 г.</v>
      </c>
      <c r="M20" s="357"/>
    </row>
    <row r="21" spans="1:15">
      <c r="A21" s="316" t="s">
        <v>35</v>
      </c>
      <c r="B21" s="317"/>
      <c r="C21" s="317"/>
      <c r="D21" s="317"/>
      <c r="E21" s="317"/>
      <c r="F21" s="317"/>
      <c r="G21" s="318"/>
      <c r="H21" s="313">
        <f>ЛОТУС!$E$16</f>
        <v>3</v>
      </c>
      <c r="I21" s="315"/>
      <c r="J21" s="313">
        <f>ЛОТУС!$F$16</f>
        <v>4</v>
      </c>
      <c r="K21" s="315"/>
      <c r="L21" s="313">
        <f>ЛОТУС!$G$16</f>
        <v>7</v>
      </c>
      <c r="M21" s="315"/>
      <c r="O21" s="14"/>
    </row>
    <row r="22" spans="1:15">
      <c r="A22" s="316" t="s">
        <v>36</v>
      </c>
      <c r="B22" s="317"/>
      <c r="C22" s="317"/>
      <c r="D22" s="317"/>
      <c r="E22" s="317"/>
      <c r="F22" s="317"/>
      <c r="G22" s="318"/>
      <c r="H22" s="313">
        <f>ЛОТУС!$E$17</f>
        <v>2</v>
      </c>
      <c r="I22" s="315"/>
      <c r="J22" s="313">
        <f>ЛОТУС!$F$17</f>
        <v>2</v>
      </c>
      <c r="K22" s="315"/>
      <c r="L22" s="313">
        <f>ЛОТУС!$G$17</f>
        <v>7</v>
      </c>
      <c r="M22" s="315"/>
      <c r="O22" s="14"/>
    </row>
    <row r="23" spans="1:15">
      <c r="A23" s="316" t="s">
        <v>37</v>
      </c>
      <c r="B23" s="317"/>
      <c r="C23" s="317"/>
      <c r="D23" s="317"/>
      <c r="E23" s="317"/>
      <c r="F23" s="317"/>
      <c r="G23" s="318"/>
      <c r="H23" s="313">
        <f>ЛОТУС!$E$18</f>
        <v>0</v>
      </c>
      <c r="I23" s="315"/>
      <c r="J23" s="313">
        <f>ЛОТУС!$F$18</f>
        <v>1</v>
      </c>
      <c r="K23" s="315"/>
      <c r="L23" s="313">
        <f>ЛОТУС!$G$18</f>
        <v>1</v>
      </c>
      <c r="M23" s="315"/>
      <c r="O23" s="14"/>
    </row>
    <row r="24" spans="1:15">
      <c r="A24" s="316" t="s">
        <v>38</v>
      </c>
      <c r="B24" s="317"/>
      <c r="C24" s="317"/>
      <c r="D24" s="317"/>
      <c r="E24" s="317"/>
      <c r="F24" s="317"/>
      <c r="G24" s="318"/>
      <c r="H24" s="313">
        <f>ЛОТУС!$E$19</f>
        <v>702</v>
      </c>
      <c r="I24" s="315"/>
      <c r="J24" s="313">
        <f>ЛОТУС!$F$19</f>
        <v>560</v>
      </c>
      <c r="K24" s="315"/>
      <c r="L24" s="313">
        <f>ЛОТУС!$G$19</f>
        <v>682</v>
      </c>
      <c r="M24" s="315"/>
      <c r="O24" s="14"/>
    </row>
    <row r="25" spans="1:15">
      <c r="A25" s="316" t="s">
        <v>39</v>
      </c>
      <c r="B25" s="317"/>
      <c r="C25" s="317"/>
      <c r="D25" s="317"/>
      <c r="E25" s="317"/>
      <c r="F25" s="317"/>
      <c r="G25" s="318"/>
      <c r="H25" s="313">
        <f>ЛОТУС!$E$20</f>
        <v>2</v>
      </c>
      <c r="I25" s="315"/>
      <c r="J25" s="313">
        <f>ЛОТУС!$F$20</f>
        <v>4</v>
      </c>
      <c r="K25" s="315"/>
      <c r="L25" s="313">
        <f>ЛОТУС!$G$20</f>
        <v>5</v>
      </c>
      <c r="M25" s="315"/>
      <c r="O25" s="14"/>
    </row>
    <row r="26" spans="1:15">
      <c r="A26" s="380" t="s">
        <v>44</v>
      </c>
      <c r="B26" s="381"/>
      <c r="C26" s="381"/>
      <c r="D26" s="381"/>
      <c r="E26" s="381"/>
      <c r="F26" s="381"/>
      <c r="G26" s="382"/>
      <c r="H26" s="313">
        <f>SUM(H21:I25)</f>
        <v>709</v>
      </c>
      <c r="I26" s="383"/>
      <c r="J26" s="313">
        <f>SUM(J21:K25)</f>
        <v>571</v>
      </c>
      <c r="K26" s="383"/>
      <c r="L26" s="313">
        <f>SUM(L21:M25)</f>
        <v>702</v>
      </c>
      <c r="M26" s="383"/>
      <c r="O26" s="14"/>
    </row>
    <row r="27" spans="1:15" ht="15" customHeight="1">
      <c r="A27" s="343" t="s">
        <v>45</v>
      </c>
      <c r="B27" s="344"/>
      <c r="C27" s="344"/>
      <c r="D27" s="344"/>
      <c r="E27" s="344"/>
      <c r="F27" s="344"/>
      <c r="G27" s="345"/>
      <c r="H27" s="337" t="str">
        <f t="shared" ref="H27:L27" si="3">H20</f>
        <v>IV квартал 2018 г.</v>
      </c>
      <c r="I27" s="357"/>
      <c r="J27" s="337" t="str">
        <f t="shared" si="3"/>
        <v>III квартал 2018 г.</v>
      </c>
      <c r="K27" s="357"/>
      <c r="L27" s="337" t="str">
        <f t="shared" si="3"/>
        <v>IV квартал 2017 г.</v>
      </c>
      <c r="M27" s="357"/>
      <c r="O27" s="14"/>
    </row>
    <row r="28" spans="1:15">
      <c r="A28" s="316" t="s">
        <v>35</v>
      </c>
      <c r="B28" s="317"/>
      <c r="C28" s="317"/>
      <c r="D28" s="317"/>
      <c r="E28" s="317"/>
      <c r="F28" s="317"/>
      <c r="G28" s="318"/>
      <c r="H28" s="319">
        <f>SUM(H21/H26*100)</f>
        <v>0.42313117066290551</v>
      </c>
      <c r="I28" s="320"/>
      <c r="J28" s="319">
        <f>SUM(J21/J26*100)</f>
        <v>0.70052539404553416</v>
      </c>
      <c r="K28" s="320"/>
      <c r="L28" s="319">
        <f>SUM(L21/L26*100)</f>
        <v>0.99715099715099709</v>
      </c>
      <c r="M28" s="320"/>
      <c r="O28" s="14"/>
    </row>
    <row r="29" spans="1:15">
      <c r="A29" s="316" t="s">
        <v>36</v>
      </c>
      <c r="B29" s="317"/>
      <c r="C29" s="317"/>
      <c r="D29" s="317"/>
      <c r="E29" s="317"/>
      <c r="F29" s="317"/>
      <c r="G29" s="318"/>
      <c r="H29" s="319">
        <f>SUM(H22/H26*100)</f>
        <v>0.28208744710860367</v>
      </c>
      <c r="I29" s="320"/>
      <c r="J29" s="319">
        <f>SUM(J22/J26*100)</f>
        <v>0.35026269702276708</v>
      </c>
      <c r="K29" s="320"/>
      <c r="L29" s="319">
        <f>SUM(L22/L26*100)</f>
        <v>0.99715099715099709</v>
      </c>
      <c r="M29" s="320"/>
      <c r="O29" s="14"/>
    </row>
    <row r="30" spans="1:15">
      <c r="A30" s="316" t="s">
        <v>37</v>
      </c>
      <c r="B30" s="317"/>
      <c r="C30" s="317"/>
      <c r="D30" s="317"/>
      <c r="E30" s="317"/>
      <c r="F30" s="317"/>
      <c r="G30" s="318"/>
      <c r="H30" s="319">
        <f>SUM(H23/H26*100)</f>
        <v>0</v>
      </c>
      <c r="I30" s="320"/>
      <c r="J30" s="319">
        <f>SUM(J23/J26*100)</f>
        <v>0.17513134851138354</v>
      </c>
      <c r="K30" s="320"/>
      <c r="L30" s="319">
        <f>SUM(L23/L26*100)</f>
        <v>0.14245014245014245</v>
      </c>
      <c r="M30" s="320"/>
      <c r="O30" s="14"/>
    </row>
    <row r="31" spans="1:15">
      <c r="A31" s="316" t="s">
        <v>38</v>
      </c>
      <c r="B31" s="317"/>
      <c r="C31" s="317"/>
      <c r="D31" s="317"/>
      <c r="E31" s="317"/>
      <c r="F31" s="317"/>
      <c r="G31" s="318"/>
      <c r="H31" s="319">
        <f>SUM(H24/H26*100)</f>
        <v>99.012693935119884</v>
      </c>
      <c r="I31" s="320"/>
      <c r="J31" s="319">
        <f>SUM(J24/J26*100)</f>
        <v>98.073555166374788</v>
      </c>
      <c r="K31" s="320"/>
      <c r="L31" s="319">
        <f>SUM(L24/L26*100)</f>
        <v>97.150997150997156</v>
      </c>
      <c r="M31" s="320"/>
      <c r="O31" s="14"/>
    </row>
    <row r="32" spans="1:15">
      <c r="A32" s="316" t="s">
        <v>39</v>
      </c>
      <c r="B32" s="317"/>
      <c r="C32" s="317"/>
      <c r="D32" s="317"/>
      <c r="E32" s="317"/>
      <c r="F32" s="317"/>
      <c r="G32" s="318"/>
      <c r="H32" s="319">
        <f>SUM(H25/H26*100)</f>
        <v>0.28208744710860367</v>
      </c>
      <c r="I32" s="320"/>
      <c r="J32" s="319">
        <f>SUM(J25/J26*100)</f>
        <v>0.70052539404553416</v>
      </c>
      <c r="K32" s="320"/>
      <c r="L32" s="319">
        <f>SUM(L25/L26*100)</f>
        <v>0.71225071225071224</v>
      </c>
      <c r="M32" s="320"/>
      <c r="O32" s="14"/>
    </row>
    <row r="33" spans="1:13">
      <c r="A33" s="343" t="s">
        <v>43</v>
      </c>
      <c r="B33" s="344"/>
      <c r="C33" s="344"/>
      <c r="D33" s="344"/>
      <c r="E33" s="344"/>
      <c r="F33" s="344"/>
      <c r="G33" s="345"/>
      <c r="H33" s="337" t="str">
        <f t="shared" ref="H33:L33" si="4">H20</f>
        <v>IV квартал 2018 г.</v>
      </c>
      <c r="I33" s="357"/>
      <c r="J33" s="337" t="str">
        <f t="shared" si="4"/>
        <v>III квартал 2018 г.</v>
      </c>
      <c r="K33" s="357"/>
      <c r="L33" s="337" t="str">
        <f t="shared" si="4"/>
        <v>IV квартал 2017 г.</v>
      </c>
      <c r="M33" s="357"/>
    </row>
    <row r="34" spans="1:13">
      <c r="A34" s="316" t="s">
        <v>35</v>
      </c>
      <c r="B34" s="317"/>
      <c r="C34" s="317"/>
      <c r="D34" s="317"/>
      <c r="E34" s="317"/>
      <c r="F34" s="317"/>
      <c r="G34" s="318"/>
      <c r="H34" s="319">
        <f>SUM(H21/'Ручные данные'!I6*10000)</f>
        <v>4.6632800890375609E-2</v>
      </c>
      <c r="I34" s="320"/>
      <c r="J34" s="319">
        <f>SUM(J21/'Ручные данные'!I6*10000)</f>
        <v>6.2177067853834145E-2</v>
      </c>
      <c r="K34" s="320"/>
      <c r="L34" s="319">
        <f>SUM(L21/'Ручные данные'!I6*10000)</f>
        <v>0.10880986874420977</v>
      </c>
      <c r="M34" s="320"/>
    </row>
    <row r="35" spans="1:13">
      <c r="A35" s="316" t="s">
        <v>36</v>
      </c>
      <c r="B35" s="317"/>
      <c r="C35" s="317"/>
      <c r="D35" s="317"/>
      <c r="E35" s="317"/>
      <c r="F35" s="317"/>
      <c r="G35" s="318"/>
      <c r="H35" s="319">
        <f>SUM(H22/'Ручные данные'!I6*10000)</f>
        <v>3.1088533926917072E-2</v>
      </c>
      <c r="I35" s="320"/>
      <c r="J35" s="319">
        <f>SUM(J22/'Ручные данные'!I6*10000)</f>
        <v>3.1088533926917072E-2</v>
      </c>
      <c r="K35" s="320"/>
      <c r="L35" s="319">
        <f>SUM(L22/'Ручные данные'!I6*10000)</f>
        <v>0.10880986874420977</v>
      </c>
      <c r="M35" s="320"/>
    </row>
    <row r="36" spans="1:13">
      <c r="A36" s="316" t="s">
        <v>37</v>
      </c>
      <c r="B36" s="317"/>
      <c r="C36" s="317"/>
      <c r="D36" s="317"/>
      <c r="E36" s="317"/>
      <c r="F36" s="317"/>
      <c r="G36" s="318"/>
      <c r="H36" s="319">
        <f>SUM(H23/'Ручные данные'!I6*10000)</f>
        <v>0</v>
      </c>
      <c r="I36" s="320"/>
      <c r="J36" s="319">
        <f>SUM(J23/'Ручные данные'!I6*10000)</f>
        <v>1.5544266963458536E-2</v>
      </c>
      <c r="K36" s="320"/>
      <c r="L36" s="319">
        <f>SUM(L23/'Ручные данные'!I6*10000)</f>
        <v>1.5544266963458536E-2</v>
      </c>
      <c r="M36" s="320"/>
    </row>
    <row r="37" spans="1:13">
      <c r="A37" s="316" t="s">
        <v>38</v>
      </c>
      <c r="B37" s="317"/>
      <c r="C37" s="317"/>
      <c r="D37" s="317"/>
      <c r="E37" s="317"/>
      <c r="F37" s="317"/>
      <c r="G37" s="318"/>
      <c r="H37" s="319">
        <f>SUM(H24/'Ручные данные'!I6*10000)</f>
        <v>10.912075408347894</v>
      </c>
      <c r="I37" s="320"/>
      <c r="J37" s="319">
        <f>SUM(J24/'Ручные данные'!I6*10000)</f>
        <v>8.7047894995367798</v>
      </c>
      <c r="K37" s="320"/>
      <c r="L37" s="319">
        <f>SUM(L24/'Ручные данные'!I6*10000)</f>
        <v>10.601190069078722</v>
      </c>
      <c r="M37" s="320"/>
    </row>
    <row r="38" spans="1:13">
      <c r="A38" s="316" t="s">
        <v>39</v>
      </c>
      <c r="B38" s="317"/>
      <c r="C38" s="317"/>
      <c r="D38" s="317"/>
      <c r="E38" s="317"/>
      <c r="F38" s="317"/>
      <c r="G38" s="318"/>
      <c r="H38" s="319">
        <f>SUM(H25/'Ручные данные'!I6*10000)</f>
        <v>3.1088533926917072E-2</v>
      </c>
      <c r="I38" s="320"/>
      <c r="J38" s="319">
        <f>SUM(J25/'Ручные данные'!I6*10000)</f>
        <v>6.2177067853834145E-2</v>
      </c>
      <c r="K38" s="320"/>
      <c r="L38" s="319">
        <f>SUM(L25/'Ручные данные'!I6*10000)</f>
        <v>7.7721334817292681E-2</v>
      </c>
      <c r="M38" s="320"/>
    </row>
    <row r="39" spans="1:13">
      <c r="A39" s="343" t="s">
        <v>83</v>
      </c>
      <c r="B39" s="344"/>
      <c r="C39" s="344"/>
      <c r="D39" s="344"/>
      <c r="E39" s="344"/>
      <c r="F39" s="344"/>
      <c r="G39" s="345"/>
      <c r="H39" s="352" t="s">
        <v>82</v>
      </c>
      <c r="I39" s="356"/>
      <c r="J39" s="352" t="s">
        <v>46</v>
      </c>
      <c r="K39" s="356"/>
      <c r="L39" s="352" t="s">
        <v>47</v>
      </c>
      <c r="M39" s="356"/>
    </row>
    <row r="40" spans="1:13">
      <c r="A40" s="343" t="s">
        <v>35</v>
      </c>
      <c r="B40" s="344"/>
      <c r="C40" s="344"/>
      <c r="D40" s="344"/>
      <c r="E40" s="344"/>
      <c r="F40" s="344"/>
      <c r="G40" s="345"/>
      <c r="H40" s="350">
        <f>SUM(H41:I45)</f>
        <v>3</v>
      </c>
      <c r="I40" s="351"/>
      <c r="J40" s="352">
        <f>SUM(J41:K45)</f>
        <v>99.999999999999986</v>
      </c>
      <c r="K40" s="351"/>
      <c r="L40" s="352">
        <f>SUM(L41:M45)</f>
        <v>4.6051116739580934E-2</v>
      </c>
      <c r="M40" s="351"/>
    </row>
    <row r="41" spans="1:13">
      <c r="A41" s="316" t="s">
        <v>48</v>
      </c>
      <c r="B41" s="317"/>
      <c r="C41" s="317"/>
      <c r="D41" s="317"/>
      <c r="E41" s="317"/>
      <c r="F41" s="317"/>
      <c r="G41" s="318"/>
      <c r="H41" s="341">
        <f>ЛОТУС!$E$67</f>
        <v>1</v>
      </c>
      <c r="I41" s="342"/>
      <c r="J41" s="319">
        <f>SUM(H41/H40*100)</f>
        <v>33.333333333333329</v>
      </c>
      <c r="K41" s="320"/>
      <c r="L41" s="319">
        <f>SUM(H41/'Ручные данные'!I7*10000)</f>
        <v>1.5350372246526979E-2</v>
      </c>
      <c r="M41" s="320"/>
    </row>
    <row r="42" spans="1:13">
      <c r="A42" s="316" t="s">
        <v>49</v>
      </c>
      <c r="B42" s="317"/>
      <c r="C42" s="317"/>
      <c r="D42" s="317"/>
      <c r="E42" s="317"/>
      <c r="F42" s="317"/>
      <c r="G42" s="318"/>
      <c r="H42" s="341">
        <f>ЛОТУС!$E$68</f>
        <v>2</v>
      </c>
      <c r="I42" s="342"/>
      <c r="J42" s="319">
        <f>SUM(H42/H40*100)</f>
        <v>66.666666666666657</v>
      </c>
      <c r="K42" s="320"/>
      <c r="L42" s="319">
        <f>SUM(H42/'Ручные данные'!I7*10000)</f>
        <v>3.0700744493053957E-2</v>
      </c>
      <c r="M42" s="320"/>
    </row>
    <row r="43" spans="1:13">
      <c r="A43" s="316" t="s">
        <v>50</v>
      </c>
      <c r="B43" s="317"/>
      <c r="C43" s="317"/>
      <c r="D43" s="317"/>
      <c r="E43" s="317"/>
      <c r="F43" s="317"/>
      <c r="G43" s="318"/>
      <c r="H43" s="341">
        <f>ЛОТУС!$E$69</f>
        <v>0</v>
      </c>
      <c r="I43" s="342"/>
      <c r="J43" s="319">
        <f>SUM(H43/H40*100)</f>
        <v>0</v>
      </c>
      <c r="K43" s="320"/>
      <c r="L43" s="319">
        <f>SUM(H43/'Ручные данные'!I6*10000)</f>
        <v>0</v>
      </c>
      <c r="M43" s="320"/>
    </row>
    <row r="44" spans="1:13">
      <c r="A44" s="316" t="s">
        <v>51</v>
      </c>
      <c r="B44" s="317"/>
      <c r="C44" s="317"/>
      <c r="D44" s="317"/>
      <c r="E44" s="317"/>
      <c r="F44" s="317"/>
      <c r="G44" s="318"/>
      <c r="H44" s="341">
        <f>ЛОТУС!$E$70</f>
        <v>0</v>
      </c>
      <c r="I44" s="342"/>
      <c r="J44" s="319">
        <f>SUM(H44/H40*100)</f>
        <v>0</v>
      </c>
      <c r="K44" s="320"/>
      <c r="L44" s="319">
        <f>SUM(H44/'Ручные данные'!I6*10000)</f>
        <v>0</v>
      </c>
      <c r="M44" s="320"/>
    </row>
    <row r="45" spans="1:13">
      <c r="A45" s="316" t="s">
        <v>52</v>
      </c>
      <c r="B45" s="317"/>
      <c r="C45" s="317"/>
      <c r="D45" s="317"/>
      <c r="E45" s="317"/>
      <c r="F45" s="317"/>
      <c r="G45" s="318"/>
      <c r="H45" s="341">
        <f>ЛОТУС!$E$71</f>
        <v>0</v>
      </c>
      <c r="I45" s="342"/>
      <c r="J45" s="319">
        <f>SUM(H45/H40*100)</f>
        <v>0</v>
      </c>
      <c r="K45" s="320"/>
      <c r="L45" s="319">
        <f>SUM(H45/'Ручные данные'!I6*10000)</f>
        <v>0</v>
      </c>
      <c r="M45" s="320"/>
    </row>
    <row r="46" spans="1:13">
      <c r="A46" s="343" t="s">
        <v>36</v>
      </c>
      <c r="B46" s="344"/>
      <c r="C46" s="344"/>
      <c r="D46" s="344"/>
      <c r="E46" s="344"/>
      <c r="F46" s="344"/>
      <c r="G46" s="345"/>
      <c r="H46" s="346">
        <f>SUM(H47:I51)</f>
        <v>2</v>
      </c>
      <c r="I46" s="347"/>
      <c r="J46" s="348">
        <f>SUM(J47:K51)</f>
        <v>100</v>
      </c>
      <c r="K46" s="349"/>
      <c r="L46" s="348">
        <f>SUM(L47:M51)</f>
        <v>3.1088533926917072E-2</v>
      </c>
      <c r="M46" s="349"/>
    </row>
    <row r="47" spans="1:13">
      <c r="A47" s="316" t="s">
        <v>53</v>
      </c>
      <c r="B47" s="317"/>
      <c r="C47" s="317"/>
      <c r="D47" s="317"/>
      <c r="E47" s="317"/>
      <c r="F47" s="317"/>
      <c r="G47" s="318"/>
      <c r="H47" s="341">
        <f>SUM(ЛОТУС!E91,ЛОТУС!E101)</f>
        <v>0</v>
      </c>
      <c r="I47" s="342"/>
      <c r="J47" s="319">
        <f>SUM(H47/H46*100)</f>
        <v>0</v>
      </c>
      <c r="K47" s="320"/>
      <c r="L47" s="319">
        <f>SUM(H47/'Ручные данные'!I6*10000)</f>
        <v>0</v>
      </c>
      <c r="M47" s="320"/>
    </row>
    <row r="48" spans="1:13">
      <c r="A48" s="316" t="s">
        <v>54</v>
      </c>
      <c r="B48" s="317"/>
      <c r="C48" s="317"/>
      <c r="D48" s="317"/>
      <c r="E48" s="317"/>
      <c r="F48" s="317"/>
      <c r="G48" s="318"/>
      <c r="H48" s="341">
        <f>SUM(ЛОТУС!E92)</f>
        <v>0</v>
      </c>
      <c r="I48" s="342"/>
      <c r="J48" s="319">
        <f>SUM(H48/H46*100)</f>
        <v>0</v>
      </c>
      <c r="K48" s="320"/>
      <c r="L48" s="319">
        <f>SUM(H48/'Ручные данные'!I6*10000)</f>
        <v>0</v>
      </c>
      <c r="M48" s="320"/>
    </row>
    <row r="49" spans="1:15">
      <c r="A49" s="316" t="s">
        <v>55</v>
      </c>
      <c r="B49" s="317"/>
      <c r="C49" s="317"/>
      <c r="D49" s="317"/>
      <c r="E49" s="317"/>
      <c r="F49" s="317"/>
      <c r="G49" s="318"/>
      <c r="H49" s="341">
        <f>SUM(ЛОТУС!E96,ЛОТУС!E97,ЛОТУС!E99,ЛОТУС!E100)</f>
        <v>0</v>
      </c>
      <c r="I49" s="342"/>
      <c r="J49" s="319">
        <f>SUM(H49/H46*100)</f>
        <v>0</v>
      </c>
      <c r="K49" s="320"/>
      <c r="L49" s="319">
        <f>SUM(H49/'Ручные данные'!I6*10000)</f>
        <v>0</v>
      </c>
      <c r="M49" s="320"/>
    </row>
    <row r="50" spans="1:15">
      <c r="A50" s="316" t="s">
        <v>56</v>
      </c>
      <c r="B50" s="317"/>
      <c r="C50" s="317"/>
      <c r="D50" s="317"/>
      <c r="E50" s="317"/>
      <c r="F50" s="317"/>
      <c r="G50" s="318"/>
      <c r="H50" s="341">
        <f>SUM(ЛОТУС!E93,ЛОТУС!E98)</f>
        <v>0</v>
      </c>
      <c r="I50" s="342"/>
      <c r="J50" s="319">
        <f>SUM(H50/H46*100)</f>
        <v>0</v>
      </c>
      <c r="K50" s="320"/>
      <c r="L50" s="319">
        <f>SUM(H50/'Ручные данные'!I6*10000)</f>
        <v>0</v>
      </c>
      <c r="M50" s="320"/>
    </row>
    <row r="51" spans="1:15">
      <c r="A51" s="316" t="s">
        <v>57</v>
      </c>
      <c r="B51" s="317"/>
      <c r="C51" s="317"/>
      <c r="D51" s="317"/>
      <c r="E51" s="317"/>
      <c r="F51" s="317"/>
      <c r="G51" s="318"/>
      <c r="H51" s="341">
        <f>SUM(ЛОТУС!E94,ЛОТУС!E95)</f>
        <v>2</v>
      </c>
      <c r="I51" s="342"/>
      <c r="J51" s="319">
        <f>SUM(H51/H46*100)</f>
        <v>100</v>
      </c>
      <c r="K51" s="320"/>
      <c r="L51" s="319">
        <f>SUM(H51/'Ручные данные'!I6*10000)</f>
        <v>3.1088533926917072E-2</v>
      </c>
      <c r="M51" s="320"/>
    </row>
    <row r="52" spans="1:15">
      <c r="A52" s="343" t="s">
        <v>37</v>
      </c>
      <c r="B52" s="344"/>
      <c r="C52" s="344"/>
      <c r="D52" s="344"/>
      <c r="E52" s="344"/>
      <c r="F52" s="344"/>
      <c r="G52" s="345"/>
      <c r="H52" s="346">
        <f>SUM(H53:I57)</f>
        <v>0</v>
      </c>
      <c r="I52" s="347"/>
      <c r="J52" s="348" t="e">
        <f>SUM(J53:K57)</f>
        <v>#DIV/0!</v>
      </c>
      <c r="K52" s="349"/>
      <c r="L52" s="348">
        <f>SUM(L53:M57)</f>
        <v>0</v>
      </c>
      <c r="M52" s="349"/>
    </row>
    <row r="53" spans="1:15">
      <c r="A53" s="316" t="s">
        <v>59</v>
      </c>
      <c r="B53" s="317"/>
      <c r="C53" s="317"/>
      <c r="D53" s="317"/>
      <c r="E53" s="317"/>
      <c r="F53" s="317"/>
      <c r="G53" s="318"/>
      <c r="H53" s="341">
        <f>ЛОТУС!$E$85</f>
        <v>0</v>
      </c>
      <c r="I53" s="342"/>
      <c r="J53" s="323" t="e">
        <f>SUM(H53/H52*100)</f>
        <v>#DIV/0!</v>
      </c>
      <c r="K53" s="324"/>
      <c r="L53" s="319">
        <f>SUM(H53/'Ручные данные'!I6*10000)</f>
        <v>0</v>
      </c>
      <c r="M53" s="320"/>
    </row>
    <row r="54" spans="1:15">
      <c r="A54" s="316" t="s">
        <v>60</v>
      </c>
      <c r="B54" s="317"/>
      <c r="C54" s="317"/>
      <c r="D54" s="317"/>
      <c r="E54" s="317"/>
      <c r="F54" s="317"/>
      <c r="G54" s="318"/>
      <c r="H54" s="341">
        <f>ЛОТУС!$E$86</f>
        <v>0</v>
      </c>
      <c r="I54" s="342"/>
      <c r="J54" s="319" t="e">
        <f>SUM(H54/H52*100)</f>
        <v>#DIV/0!</v>
      </c>
      <c r="K54" s="320"/>
      <c r="L54" s="319">
        <f>SUM(H54/'Ручные данные'!I6*10000)</f>
        <v>0</v>
      </c>
      <c r="M54" s="320"/>
    </row>
    <row r="55" spans="1:15">
      <c r="A55" s="316" t="s">
        <v>61</v>
      </c>
      <c r="B55" s="317"/>
      <c r="C55" s="317"/>
      <c r="D55" s="317"/>
      <c r="E55" s="317"/>
      <c r="F55" s="317"/>
      <c r="G55" s="318"/>
      <c r="H55" s="341">
        <f>ЛОТУС!$E$87</f>
        <v>0</v>
      </c>
      <c r="I55" s="342"/>
      <c r="J55" s="319" t="e">
        <f>SUM(H55/H52*100)</f>
        <v>#DIV/0!</v>
      </c>
      <c r="K55" s="320"/>
      <c r="L55" s="319">
        <f>SUM(H55/'Ручные данные'!I6*10000)</f>
        <v>0</v>
      </c>
      <c r="M55" s="320"/>
      <c r="O55" s="15"/>
    </row>
    <row r="56" spans="1:15">
      <c r="A56" s="316" t="s">
        <v>62</v>
      </c>
      <c r="B56" s="317"/>
      <c r="C56" s="317"/>
      <c r="D56" s="317"/>
      <c r="E56" s="317"/>
      <c r="F56" s="317"/>
      <c r="G56" s="318"/>
      <c r="H56" s="341">
        <f>ЛОТУС!$E$88</f>
        <v>0</v>
      </c>
      <c r="I56" s="342"/>
      <c r="J56" s="319" t="e">
        <f>SUM(H56/H52*100)</f>
        <v>#DIV/0!</v>
      </c>
      <c r="K56" s="320"/>
      <c r="L56" s="319">
        <f>SUM(H56/'Ручные данные'!I6*10000)</f>
        <v>0</v>
      </c>
      <c r="M56" s="320"/>
    </row>
    <row r="57" spans="1:15">
      <c r="A57" s="316" t="s">
        <v>63</v>
      </c>
      <c r="B57" s="317"/>
      <c r="C57" s="317"/>
      <c r="D57" s="317"/>
      <c r="E57" s="317"/>
      <c r="F57" s="317"/>
      <c r="G57" s="318"/>
      <c r="H57" s="341">
        <f>ЛОТУС!$E$89</f>
        <v>0</v>
      </c>
      <c r="I57" s="342"/>
      <c r="J57" s="319" t="e">
        <f>SUM(H57/H52*100)</f>
        <v>#DIV/0!</v>
      </c>
      <c r="K57" s="320"/>
      <c r="L57" s="319">
        <f>SUM(H57/'Ручные данные'!I6*10000)</f>
        <v>0</v>
      </c>
      <c r="M57" s="320"/>
    </row>
    <row r="58" spans="1:15">
      <c r="A58" s="343" t="s">
        <v>38</v>
      </c>
      <c r="B58" s="344"/>
      <c r="C58" s="344"/>
      <c r="D58" s="344"/>
      <c r="E58" s="344"/>
      <c r="F58" s="344"/>
      <c r="G58" s="345"/>
      <c r="H58" s="346">
        <f>SUM(H59:I63)</f>
        <v>702</v>
      </c>
      <c r="I58" s="347"/>
      <c r="J58" s="348">
        <f>SUM(J59:K63)</f>
        <v>100.00000000000001</v>
      </c>
      <c r="K58" s="349"/>
      <c r="L58" s="348">
        <f>SUM(L59:M63)</f>
        <v>0</v>
      </c>
      <c r="M58" s="349"/>
    </row>
    <row r="59" spans="1:15">
      <c r="A59" s="316" t="s">
        <v>64</v>
      </c>
      <c r="B59" s="317"/>
      <c r="C59" s="317"/>
      <c r="D59" s="317"/>
      <c r="E59" s="317"/>
      <c r="F59" s="317"/>
      <c r="G59" s="318"/>
      <c r="H59" s="341">
        <f>ЛОТУС!$E$73</f>
        <v>1</v>
      </c>
      <c r="I59" s="342"/>
      <c r="J59" s="319">
        <f>SUM(H59/H58*100)</f>
        <v>0.14245014245014245</v>
      </c>
      <c r="K59" s="320"/>
      <c r="L59" s="319">
        <f>SUM(H53/'Ручные данные'!I6*10000)</f>
        <v>0</v>
      </c>
      <c r="M59" s="320"/>
    </row>
    <row r="60" spans="1:15">
      <c r="A60" s="316" t="s">
        <v>65</v>
      </c>
      <c r="B60" s="317"/>
      <c r="C60" s="317"/>
      <c r="D60" s="317"/>
      <c r="E60" s="317"/>
      <c r="F60" s="317"/>
      <c r="G60" s="318"/>
      <c r="H60" s="341">
        <f>ЛОТУС!$E$74</f>
        <v>2</v>
      </c>
      <c r="I60" s="342"/>
      <c r="J60" s="319">
        <f>SUM(H60/H58*100)</f>
        <v>0.28490028490028491</v>
      </c>
      <c r="K60" s="320"/>
      <c r="L60" s="319">
        <f>SUM(H54/'Ручные данные'!I6*10000)</f>
        <v>0</v>
      </c>
      <c r="M60" s="320"/>
    </row>
    <row r="61" spans="1:15">
      <c r="A61" s="316" t="s">
        <v>66</v>
      </c>
      <c r="B61" s="317"/>
      <c r="C61" s="317"/>
      <c r="D61" s="317"/>
      <c r="E61" s="317"/>
      <c r="F61" s="317"/>
      <c r="G61" s="318"/>
      <c r="H61" s="341">
        <f>ЛОТУС!$E$75</f>
        <v>4</v>
      </c>
      <c r="I61" s="342"/>
      <c r="J61" s="319">
        <f>SUM(H61/H58*100)</f>
        <v>0.56980056980056981</v>
      </c>
      <c r="K61" s="320"/>
      <c r="L61" s="319">
        <f>SUM(H55/'Ручные данные'!I6*10000)</f>
        <v>0</v>
      </c>
      <c r="M61" s="320"/>
    </row>
    <row r="62" spans="1:15">
      <c r="A62" s="316" t="s">
        <v>67</v>
      </c>
      <c r="B62" s="317"/>
      <c r="C62" s="317"/>
      <c r="D62" s="317"/>
      <c r="E62" s="317"/>
      <c r="F62" s="317"/>
      <c r="G62" s="318"/>
      <c r="H62" s="341">
        <f>ЛОТУС!$E$76</f>
        <v>2</v>
      </c>
      <c r="I62" s="342"/>
      <c r="J62" s="319">
        <f>SUM(H62/H58*100)</f>
        <v>0.28490028490028491</v>
      </c>
      <c r="K62" s="320"/>
      <c r="L62" s="319">
        <f>SUM(H56/'Ручные данные'!I6*10000)</f>
        <v>0</v>
      </c>
      <c r="M62" s="320"/>
    </row>
    <row r="63" spans="1:15">
      <c r="A63" s="316" t="s">
        <v>68</v>
      </c>
      <c r="B63" s="317"/>
      <c r="C63" s="317"/>
      <c r="D63" s="317"/>
      <c r="E63" s="317"/>
      <c r="F63" s="317"/>
      <c r="G63" s="318"/>
      <c r="H63" s="341">
        <f>ЛОТУС!$E$77</f>
        <v>693</v>
      </c>
      <c r="I63" s="342"/>
      <c r="J63" s="319">
        <f>SUM(H63/H58*100)</f>
        <v>98.71794871794873</v>
      </c>
      <c r="K63" s="320"/>
      <c r="L63" s="319">
        <f>SUM(H57/'Ручные данные'!I7*10000)</f>
        <v>0</v>
      </c>
      <c r="M63" s="320"/>
    </row>
    <row r="64" spans="1:15">
      <c r="A64" s="343" t="s">
        <v>39</v>
      </c>
      <c r="B64" s="344"/>
      <c r="C64" s="344"/>
      <c r="D64" s="344"/>
      <c r="E64" s="344"/>
      <c r="F64" s="344"/>
      <c r="G64" s="345"/>
      <c r="H64" s="346">
        <f>SUM(H65:I69)</f>
        <v>2</v>
      </c>
      <c r="I64" s="347"/>
      <c r="J64" s="348">
        <f>SUM(J65:K69)</f>
        <v>100</v>
      </c>
      <c r="K64" s="349"/>
      <c r="L64" s="348">
        <f>SUM(L65:M69)</f>
        <v>3.1088533926917072E-2</v>
      </c>
      <c r="M64" s="349"/>
    </row>
    <row r="65" spans="1:13">
      <c r="A65" s="316" t="s">
        <v>69</v>
      </c>
      <c r="B65" s="317"/>
      <c r="C65" s="317"/>
      <c r="D65" s="317"/>
      <c r="E65" s="317"/>
      <c r="F65" s="317"/>
      <c r="G65" s="318"/>
      <c r="H65" s="341">
        <f>ЛОТУС!$E$79</f>
        <v>0</v>
      </c>
      <c r="I65" s="342"/>
      <c r="J65" s="319">
        <f>SUM(H65/H64*100)</f>
        <v>0</v>
      </c>
      <c r="K65" s="320"/>
      <c r="L65" s="319">
        <f>SUM(H65/'Ручные данные'!I6*10000)</f>
        <v>0</v>
      </c>
      <c r="M65" s="320"/>
    </row>
    <row r="66" spans="1:13">
      <c r="A66" s="316" t="s">
        <v>70</v>
      </c>
      <c r="B66" s="317"/>
      <c r="C66" s="317"/>
      <c r="D66" s="317"/>
      <c r="E66" s="317"/>
      <c r="F66" s="317"/>
      <c r="G66" s="318"/>
      <c r="H66" s="341">
        <f>ЛОТУС!$E$80</f>
        <v>1</v>
      </c>
      <c r="I66" s="342"/>
      <c r="J66" s="319">
        <f>SUM(H66/H64*100)</f>
        <v>50</v>
      </c>
      <c r="K66" s="320"/>
      <c r="L66" s="319">
        <f>SUM(H66/'Ручные данные'!I6*10000)</f>
        <v>1.5544266963458536E-2</v>
      </c>
      <c r="M66" s="320"/>
    </row>
    <row r="67" spans="1:13">
      <c r="A67" s="316" t="s">
        <v>71</v>
      </c>
      <c r="B67" s="317"/>
      <c r="C67" s="317"/>
      <c r="D67" s="317"/>
      <c r="E67" s="317"/>
      <c r="F67" s="317"/>
      <c r="G67" s="318"/>
      <c r="H67" s="341">
        <f>ЛОТУС!$E$81</f>
        <v>0</v>
      </c>
      <c r="I67" s="342"/>
      <c r="J67" s="319">
        <f>SUM(H67/H64*100)</f>
        <v>0</v>
      </c>
      <c r="K67" s="320"/>
      <c r="L67" s="319">
        <f>SUM(H67/'Ручные данные'!I6*10000)</f>
        <v>0</v>
      </c>
      <c r="M67" s="320"/>
    </row>
    <row r="68" spans="1:13">
      <c r="A68" s="316" t="s">
        <v>72</v>
      </c>
      <c r="B68" s="317"/>
      <c r="C68" s="317"/>
      <c r="D68" s="317"/>
      <c r="E68" s="317"/>
      <c r="F68" s="317"/>
      <c r="G68" s="318"/>
      <c r="H68" s="341">
        <f>ЛОТУС!$E$82</f>
        <v>0</v>
      </c>
      <c r="I68" s="342"/>
      <c r="J68" s="319">
        <f>SUM(H68/H64*100)</f>
        <v>0</v>
      </c>
      <c r="K68" s="320"/>
      <c r="L68" s="319">
        <f>SUM(H68/'Ручные данные'!I6*10000)</f>
        <v>0</v>
      </c>
      <c r="M68" s="320"/>
    </row>
    <row r="69" spans="1:13">
      <c r="A69" s="325" t="s">
        <v>73</v>
      </c>
      <c r="B69" s="326"/>
      <c r="C69" s="326"/>
      <c r="D69" s="326"/>
      <c r="E69" s="326"/>
      <c r="F69" s="326"/>
      <c r="G69" s="327"/>
      <c r="H69" s="328">
        <f>ЛОТУС!$E$83</f>
        <v>1</v>
      </c>
      <c r="I69" s="329"/>
      <c r="J69" s="330">
        <f>SUM(H69/H64*100)</f>
        <v>50</v>
      </c>
      <c r="K69" s="331"/>
      <c r="L69" s="330">
        <f>SUM(H69/'Ручные данные'!I6*10000)</f>
        <v>1.5544266963458536E-2</v>
      </c>
      <c r="M69" s="331"/>
    </row>
    <row r="70" spans="1:13">
      <c r="A70" s="337" t="s">
        <v>96</v>
      </c>
      <c r="B70" s="338"/>
      <c r="C70" s="338"/>
      <c r="D70" s="338"/>
      <c r="E70" s="338"/>
      <c r="F70" s="338"/>
      <c r="G70" s="338"/>
      <c r="H70" s="339"/>
      <c r="I70" s="339"/>
      <c r="J70" s="339"/>
      <c r="K70" s="339"/>
      <c r="L70" s="339"/>
      <c r="M70" s="340"/>
    </row>
    <row r="71" spans="1:13">
      <c r="A71" s="332"/>
      <c r="B71" s="333"/>
      <c r="C71" s="333"/>
      <c r="D71" s="333"/>
      <c r="E71" s="333"/>
      <c r="F71" s="333"/>
      <c r="G71" s="334"/>
      <c r="H71" s="335" t="str">
        <f t="shared" ref="H71" si="5">$H$3</f>
        <v>IV квартал 2018 г.</v>
      </c>
      <c r="I71" s="336"/>
      <c r="J71" s="335"/>
      <c r="K71" s="336"/>
      <c r="L71" s="335"/>
      <c r="M71" s="336"/>
    </row>
    <row r="72" spans="1:13">
      <c r="A72" s="316" t="s">
        <v>97</v>
      </c>
      <c r="B72" s="317"/>
      <c r="C72" s="317"/>
      <c r="D72" s="317"/>
      <c r="E72" s="317"/>
      <c r="F72" s="317"/>
      <c r="G72" s="318"/>
      <c r="H72" s="321">
        <f>ЛОТУС!$E$136</f>
        <v>621</v>
      </c>
      <c r="I72" s="322"/>
      <c r="J72" s="321"/>
      <c r="K72" s="322"/>
      <c r="L72" s="321"/>
      <c r="M72" s="322"/>
    </row>
    <row r="73" spans="1:13">
      <c r="A73" s="316" t="s">
        <v>98</v>
      </c>
      <c r="B73" s="317"/>
      <c r="C73" s="317"/>
      <c r="D73" s="317"/>
      <c r="E73" s="317"/>
      <c r="F73" s="317"/>
      <c r="G73" s="318"/>
      <c r="H73" s="323">
        <f>SUM(H72/H7*100)</f>
        <v>87.835926449787834</v>
      </c>
      <c r="I73" s="324"/>
      <c r="J73" s="323"/>
      <c r="K73" s="324"/>
      <c r="L73" s="323"/>
      <c r="M73" s="324"/>
    </row>
    <row r="74" spans="1:13">
      <c r="A74" s="316" t="s">
        <v>99</v>
      </c>
      <c r="B74" s="317"/>
      <c r="C74" s="317"/>
      <c r="D74" s="317"/>
      <c r="E74" s="317"/>
      <c r="F74" s="317"/>
      <c r="G74" s="318"/>
      <c r="H74" s="321">
        <f>ЛОТУС!$E$137</f>
        <v>25</v>
      </c>
      <c r="I74" s="322"/>
      <c r="J74" s="321"/>
      <c r="K74" s="322"/>
      <c r="L74" s="321"/>
      <c r="M74" s="322"/>
    </row>
    <row r="75" spans="1:13">
      <c r="A75" s="316" t="s">
        <v>100</v>
      </c>
      <c r="B75" s="317"/>
      <c r="C75" s="317"/>
      <c r="D75" s="317"/>
      <c r="E75" s="317"/>
      <c r="F75" s="317"/>
      <c r="G75" s="318"/>
      <c r="H75" s="319">
        <f>SUM(H74/H72*100)</f>
        <v>4.0257648953301128</v>
      </c>
      <c r="I75" s="320"/>
      <c r="J75" s="319"/>
      <c r="K75" s="320"/>
      <c r="L75" s="319"/>
      <c r="M75" s="320"/>
    </row>
    <row r="76" spans="1:13">
      <c r="A76" s="316" t="s">
        <v>101</v>
      </c>
      <c r="B76" s="317"/>
      <c r="C76" s="317"/>
      <c r="D76" s="317"/>
      <c r="E76" s="317"/>
      <c r="F76" s="317"/>
      <c r="G76" s="318"/>
      <c r="H76" s="321">
        <f>SUM(H72-H74)</f>
        <v>596</v>
      </c>
      <c r="I76" s="322"/>
      <c r="J76" s="321"/>
      <c r="K76" s="322"/>
      <c r="L76" s="321"/>
      <c r="M76" s="322"/>
    </row>
    <row r="77" spans="1:13">
      <c r="A77" s="316" t="s">
        <v>102</v>
      </c>
      <c r="B77" s="317"/>
      <c r="C77" s="317"/>
      <c r="D77" s="317"/>
      <c r="E77" s="317"/>
      <c r="F77" s="317"/>
      <c r="G77" s="318"/>
      <c r="H77" s="323">
        <f>SUM(H76/H72*100)</f>
        <v>95.974235104669887</v>
      </c>
      <c r="I77" s="324"/>
      <c r="J77" s="323"/>
      <c r="K77" s="324"/>
      <c r="L77" s="323"/>
      <c r="M77" s="324"/>
    </row>
    <row r="78" spans="1:13">
      <c r="A78" s="316" t="s">
        <v>103</v>
      </c>
      <c r="B78" s="317"/>
      <c r="C78" s="317"/>
      <c r="D78" s="317"/>
      <c r="E78" s="317"/>
      <c r="F78" s="317"/>
      <c r="G78" s="318"/>
      <c r="H78" s="321">
        <f>SUM(ЛОТУС!E139-'Автоматические данные'!H80:I80)</f>
        <v>22</v>
      </c>
      <c r="I78" s="322"/>
      <c r="J78" s="321"/>
      <c r="K78" s="322"/>
      <c r="L78" s="321"/>
      <c r="M78" s="322"/>
    </row>
    <row r="79" spans="1:13">
      <c r="A79" s="316" t="s">
        <v>104</v>
      </c>
      <c r="B79" s="317"/>
      <c r="C79" s="317"/>
      <c r="D79" s="317"/>
      <c r="E79" s="317"/>
      <c r="F79" s="317"/>
      <c r="G79" s="318"/>
      <c r="H79" s="323">
        <f>SUM(H78/H76*100)</f>
        <v>3.6912751677852351</v>
      </c>
      <c r="I79" s="324"/>
      <c r="J79" s="319"/>
      <c r="K79" s="320"/>
      <c r="L79" s="319"/>
      <c r="M79" s="320"/>
    </row>
    <row r="80" spans="1:13">
      <c r="A80" s="316" t="s">
        <v>105</v>
      </c>
      <c r="B80" s="317"/>
      <c r="C80" s="317"/>
      <c r="D80" s="317"/>
      <c r="E80" s="317"/>
      <c r="F80" s="317"/>
      <c r="G80" s="318"/>
      <c r="H80" s="321">
        <f>'Ручные данные'!$I$8</f>
        <v>82</v>
      </c>
      <c r="I80" s="322"/>
      <c r="J80" s="321"/>
      <c r="K80" s="322"/>
      <c r="L80" s="321"/>
      <c r="M80" s="322"/>
    </row>
    <row r="81" spans="1:13">
      <c r="A81" s="316" t="s">
        <v>106</v>
      </c>
      <c r="B81" s="317"/>
      <c r="C81" s="317"/>
      <c r="D81" s="317"/>
      <c r="E81" s="317"/>
      <c r="F81" s="317"/>
      <c r="G81" s="318"/>
      <c r="H81" s="319">
        <f>SUM(H80/H76*100)</f>
        <v>13.758389261744966</v>
      </c>
      <c r="I81" s="320"/>
      <c r="J81" s="319"/>
      <c r="K81" s="320"/>
      <c r="L81" s="319"/>
      <c r="M81" s="320"/>
    </row>
    <row r="82" spans="1:13">
      <c r="A82" s="316" t="s">
        <v>108</v>
      </c>
      <c r="B82" s="317"/>
      <c r="C82" s="317"/>
      <c r="D82" s="317"/>
      <c r="E82" s="317"/>
      <c r="F82" s="317"/>
      <c r="G82" s="318"/>
      <c r="H82" s="341">
        <f>ЛОТУС!$E$140</f>
        <v>471</v>
      </c>
      <c r="I82" s="342"/>
      <c r="J82" s="341"/>
      <c r="K82" s="342"/>
      <c r="L82" s="341"/>
      <c r="M82" s="342"/>
    </row>
    <row r="83" spans="1:13">
      <c r="A83" s="316" t="s">
        <v>107</v>
      </c>
      <c r="B83" s="317"/>
      <c r="C83" s="317"/>
      <c r="D83" s="317"/>
      <c r="E83" s="317"/>
      <c r="F83" s="317"/>
      <c r="G83" s="318"/>
      <c r="H83" s="319">
        <f>SUM(H82/H72*100)</f>
        <v>75.845410628019323</v>
      </c>
      <c r="I83" s="320"/>
      <c r="J83" s="319"/>
      <c r="K83" s="320"/>
      <c r="L83" s="319"/>
      <c r="M83" s="320"/>
    </row>
    <row r="84" spans="1:13">
      <c r="A84" s="316" t="s">
        <v>109</v>
      </c>
      <c r="B84" s="317"/>
      <c r="C84" s="317"/>
      <c r="D84" s="317"/>
      <c r="E84" s="317"/>
      <c r="F84" s="317"/>
      <c r="G84" s="318"/>
      <c r="H84" s="321">
        <f>ЛОТУС!$E$141</f>
        <v>21</v>
      </c>
      <c r="I84" s="322"/>
      <c r="J84" s="321"/>
      <c r="K84" s="322"/>
      <c r="L84" s="321"/>
      <c r="M84" s="322"/>
    </row>
    <row r="85" spans="1:13">
      <c r="A85" s="316" t="s">
        <v>110</v>
      </c>
      <c r="B85" s="317"/>
      <c r="C85" s="317"/>
      <c r="D85" s="317"/>
      <c r="E85" s="317"/>
      <c r="F85" s="317"/>
      <c r="G85" s="318"/>
      <c r="H85" s="323">
        <f>SUM(H84/H72*100)</f>
        <v>3.3816425120772946</v>
      </c>
      <c r="I85" s="324"/>
      <c r="J85" s="319"/>
      <c r="K85" s="320"/>
      <c r="L85" s="319"/>
      <c r="M85" s="320"/>
    </row>
    <row r="86" spans="1:13">
      <c r="A86" s="316" t="s">
        <v>111</v>
      </c>
      <c r="B86" s="317"/>
      <c r="C86" s="317"/>
      <c r="D86" s="317"/>
      <c r="E86" s="317"/>
      <c r="F86" s="317"/>
      <c r="G86" s="318"/>
      <c r="H86" s="321">
        <f>ЛОТУС!$E$142</f>
        <v>85</v>
      </c>
      <c r="I86" s="322"/>
      <c r="J86" s="319"/>
      <c r="K86" s="320"/>
      <c r="L86" s="319"/>
      <c r="M86" s="320"/>
    </row>
    <row r="87" spans="1:13">
      <c r="A87" s="316" t="s">
        <v>112</v>
      </c>
      <c r="B87" s="317"/>
      <c r="C87" s="317"/>
      <c r="D87" s="317"/>
      <c r="E87" s="317"/>
      <c r="F87" s="317"/>
      <c r="G87" s="318"/>
      <c r="H87" s="319">
        <f>SUM(H86/H72*100)</f>
        <v>13.687600644122384</v>
      </c>
      <c r="I87" s="320"/>
      <c r="J87" s="319"/>
      <c r="K87" s="320"/>
      <c r="L87" s="319"/>
      <c r="M87" s="320"/>
    </row>
    <row r="88" spans="1:13">
      <c r="A88" s="316"/>
      <c r="B88" s="317"/>
      <c r="C88" s="317"/>
      <c r="D88" s="317"/>
      <c r="E88" s="317"/>
      <c r="F88" s="317"/>
      <c r="G88" s="318"/>
      <c r="H88" s="319"/>
      <c r="I88" s="320"/>
      <c r="J88" s="319"/>
      <c r="K88" s="320"/>
      <c r="L88" s="319"/>
      <c r="M88" s="320"/>
    </row>
    <row r="89" spans="1:13">
      <c r="A89" s="337" t="s">
        <v>155</v>
      </c>
      <c r="B89" s="338"/>
      <c r="C89" s="338"/>
      <c r="D89" s="338"/>
      <c r="E89" s="338"/>
      <c r="F89" s="338"/>
      <c r="G89" s="338"/>
      <c r="H89" s="339"/>
      <c r="I89" s="339"/>
      <c r="J89" s="339"/>
      <c r="K89" s="339"/>
      <c r="L89" s="339"/>
      <c r="M89" s="340"/>
    </row>
    <row r="90" spans="1:13">
      <c r="A90" s="313" t="s">
        <v>119</v>
      </c>
      <c r="B90" s="314"/>
      <c r="C90" s="314"/>
      <c r="D90" s="314"/>
      <c r="E90" s="314"/>
      <c r="F90" s="314"/>
      <c r="G90" s="315"/>
      <c r="H90" s="36" t="s">
        <v>120</v>
      </c>
      <c r="I90" s="33" t="s">
        <v>121</v>
      </c>
      <c r="J90" s="36" t="s">
        <v>122</v>
      </c>
      <c r="K90" s="33" t="s">
        <v>123</v>
      </c>
      <c r="L90" s="36" t="s">
        <v>124</v>
      </c>
      <c r="M90" s="33" t="s">
        <v>44</v>
      </c>
    </row>
    <row r="91" spans="1:13" ht="15.6">
      <c r="A91" s="307" t="s">
        <v>125</v>
      </c>
      <c r="B91" s="308" t="s">
        <v>125</v>
      </c>
      <c r="C91" s="308" t="s">
        <v>125</v>
      </c>
      <c r="D91" s="308" t="s">
        <v>125</v>
      </c>
      <c r="E91" s="308" t="s">
        <v>125</v>
      </c>
      <c r="F91" s="308" t="s">
        <v>125</v>
      </c>
      <c r="G91" s="309" t="s">
        <v>125</v>
      </c>
      <c r="H91" s="37">
        <f>ЛОТУС!$E$104</f>
        <v>0</v>
      </c>
      <c r="I91" s="34">
        <f>ЛОТУС!$I$104</f>
        <v>0</v>
      </c>
      <c r="J91" s="37">
        <f>ЛОТУС!$H$104</f>
        <v>0</v>
      </c>
      <c r="K91" s="34">
        <f>ЛОТУС!$F$104</f>
        <v>0</v>
      </c>
      <c r="L91" s="37">
        <f>ЛОТУС!$G$104</f>
        <v>0</v>
      </c>
      <c r="M91" s="40">
        <f t="shared" ref="M91:M120" si="6">SUM(H91:L91)</f>
        <v>0</v>
      </c>
    </row>
    <row r="92" spans="1:13" ht="15.6">
      <c r="A92" s="307" t="s">
        <v>126</v>
      </c>
      <c r="B92" s="308" t="s">
        <v>126</v>
      </c>
      <c r="C92" s="308" t="s">
        <v>126</v>
      </c>
      <c r="D92" s="308" t="s">
        <v>126</v>
      </c>
      <c r="E92" s="308" t="s">
        <v>126</v>
      </c>
      <c r="F92" s="308" t="s">
        <v>126</v>
      </c>
      <c r="G92" s="309" t="s">
        <v>126</v>
      </c>
      <c r="H92" s="37">
        <f>ЛОТУС!E105</f>
        <v>0</v>
      </c>
      <c r="I92" s="34">
        <f>ЛОТУС!I105</f>
        <v>0</v>
      </c>
      <c r="J92" s="37">
        <f>ЛОТУС!H105</f>
        <v>0</v>
      </c>
      <c r="K92" s="34">
        <f>ЛОТУС!F105</f>
        <v>0</v>
      </c>
      <c r="L92" s="38">
        <f>ЛОТУС!G105</f>
        <v>0</v>
      </c>
      <c r="M92" s="40">
        <f t="shared" si="6"/>
        <v>0</v>
      </c>
    </row>
    <row r="93" spans="1:13" ht="15.6">
      <c r="A93" s="307" t="s">
        <v>127</v>
      </c>
      <c r="B93" s="308" t="s">
        <v>127</v>
      </c>
      <c r="C93" s="308" t="s">
        <v>127</v>
      </c>
      <c r="D93" s="308" t="s">
        <v>127</v>
      </c>
      <c r="E93" s="308" t="s">
        <v>127</v>
      </c>
      <c r="F93" s="308" t="s">
        <v>127</v>
      </c>
      <c r="G93" s="309" t="s">
        <v>127</v>
      </c>
      <c r="H93" s="41">
        <f>ЛОТУС!E106</f>
        <v>0</v>
      </c>
      <c r="I93" s="35">
        <f>ЛОТУС!I106</f>
        <v>0</v>
      </c>
      <c r="J93" s="41">
        <f>ЛОТУС!H106</f>
        <v>0</v>
      </c>
      <c r="K93" s="35">
        <f>ЛОТУС!F106</f>
        <v>0</v>
      </c>
      <c r="L93" s="42">
        <f>ЛОТУС!G106</f>
        <v>0</v>
      </c>
      <c r="M93" s="43">
        <f t="shared" si="6"/>
        <v>0</v>
      </c>
    </row>
    <row r="94" spans="1:13" ht="15.6">
      <c r="A94" s="307" t="s">
        <v>128</v>
      </c>
      <c r="B94" s="308" t="s">
        <v>128</v>
      </c>
      <c r="C94" s="308" t="s">
        <v>128</v>
      </c>
      <c r="D94" s="308" t="s">
        <v>128</v>
      </c>
      <c r="E94" s="308" t="s">
        <v>128</v>
      </c>
      <c r="F94" s="308" t="s">
        <v>128</v>
      </c>
      <c r="G94" s="309" t="s">
        <v>128</v>
      </c>
      <c r="H94" s="37">
        <f>ЛОТУС!E107</f>
        <v>0</v>
      </c>
      <c r="I94" s="34">
        <f>ЛОТУС!I107</f>
        <v>0</v>
      </c>
      <c r="J94" s="37">
        <f>ЛОТУС!H107</f>
        <v>0</v>
      </c>
      <c r="K94" s="34">
        <f>ЛОТУС!F107</f>
        <v>0</v>
      </c>
      <c r="L94" s="38">
        <f>ЛОТУС!G107</f>
        <v>0</v>
      </c>
      <c r="M94" s="40">
        <f t="shared" si="6"/>
        <v>0</v>
      </c>
    </row>
    <row r="95" spans="1:13" ht="15.6">
      <c r="A95" s="307" t="s">
        <v>129</v>
      </c>
      <c r="B95" s="308" t="s">
        <v>129</v>
      </c>
      <c r="C95" s="308" t="s">
        <v>129</v>
      </c>
      <c r="D95" s="308" t="s">
        <v>129</v>
      </c>
      <c r="E95" s="308" t="s">
        <v>129</v>
      </c>
      <c r="F95" s="308" t="s">
        <v>129</v>
      </c>
      <c r="G95" s="309" t="s">
        <v>129</v>
      </c>
      <c r="H95" s="41">
        <f>ЛОТУС!E108</f>
        <v>0</v>
      </c>
      <c r="I95" s="35">
        <f>ЛОТУС!I108</f>
        <v>0</v>
      </c>
      <c r="J95" s="41">
        <f>ЛОТУС!H108</f>
        <v>0</v>
      </c>
      <c r="K95" s="35">
        <f>ЛОТУС!F108</f>
        <v>0</v>
      </c>
      <c r="L95" s="42">
        <f>ЛОТУС!G108</f>
        <v>0</v>
      </c>
      <c r="M95" s="43">
        <f t="shared" si="6"/>
        <v>0</v>
      </c>
    </row>
    <row r="96" spans="1:13" ht="15.6">
      <c r="A96" s="307" t="s">
        <v>130</v>
      </c>
      <c r="B96" s="308" t="s">
        <v>130</v>
      </c>
      <c r="C96" s="308" t="s">
        <v>130</v>
      </c>
      <c r="D96" s="308" t="s">
        <v>130</v>
      </c>
      <c r="E96" s="308" t="s">
        <v>130</v>
      </c>
      <c r="F96" s="308" t="s">
        <v>130</v>
      </c>
      <c r="G96" s="309" t="s">
        <v>130</v>
      </c>
      <c r="H96" s="41">
        <f>ЛОТУС!E109</f>
        <v>0</v>
      </c>
      <c r="I96" s="35">
        <f>ЛОТУС!I109</f>
        <v>0</v>
      </c>
      <c r="J96" s="41">
        <f>ЛОТУС!H109</f>
        <v>0</v>
      </c>
      <c r="K96" s="35">
        <f>ЛОТУС!F109</f>
        <v>0</v>
      </c>
      <c r="L96" s="42">
        <f>ЛОТУС!G109</f>
        <v>0</v>
      </c>
      <c r="M96" s="43">
        <f t="shared" si="6"/>
        <v>0</v>
      </c>
    </row>
    <row r="97" spans="1:13" ht="15.6">
      <c r="A97" s="307" t="s">
        <v>131</v>
      </c>
      <c r="B97" s="308" t="s">
        <v>131</v>
      </c>
      <c r="C97" s="308" t="s">
        <v>131</v>
      </c>
      <c r="D97" s="308" t="s">
        <v>131</v>
      </c>
      <c r="E97" s="308" t="s">
        <v>131</v>
      </c>
      <c r="F97" s="308" t="s">
        <v>131</v>
      </c>
      <c r="G97" s="309" t="s">
        <v>131</v>
      </c>
      <c r="H97" s="37">
        <f>ЛОТУС!E110</f>
        <v>0</v>
      </c>
      <c r="I97" s="34">
        <f>ЛОТУС!I110</f>
        <v>0</v>
      </c>
      <c r="J97" s="37">
        <f>ЛОТУС!H110</f>
        <v>0</v>
      </c>
      <c r="K97" s="34">
        <f>ЛОТУС!F110</f>
        <v>2</v>
      </c>
      <c r="L97" s="38">
        <f>ЛОТУС!G110</f>
        <v>0</v>
      </c>
      <c r="M97" s="40">
        <f t="shared" si="6"/>
        <v>2</v>
      </c>
    </row>
    <row r="98" spans="1:13" ht="15.6">
      <c r="A98" s="307" t="s">
        <v>132</v>
      </c>
      <c r="B98" s="308" t="s">
        <v>132</v>
      </c>
      <c r="C98" s="308" t="s">
        <v>132</v>
      </c>
      <c r="D98" s="308" t="s">
        <v>132</v>
      </c>
      <c r="E98" s="308" t="s">
        <v>132</v>
      </c>
      <c r="F98" s="308" t="s">
        <v>132</v>
      </c>
      <c r="G98" s="309" t="s">
        <v>132</v>
      </c>
      <c r="H98" s="41">
        <f>ЛОТУС!E111</f>
        <v>0</v>
      </c>
      <c r="I98" s="35">
        <f>ЛОТУС!I111</f>
        <v>0</v>
      </c>
      <c r="J98" s="41">
        <f>ЛОТУС!H111</f>
        <v>0</v>
      </c>
      <c r="K98" s="35">
        <f>ЛОТУС!F111</f>
        <v>0</v>
      </c>
      <c r="L98" s="42">
        <f>ЛОТУС!G111</f>
        <v>0</v>
      </c>
      <c r="M98" s="43">
        <f t="shared" si="6"/>
        <v>0</v>
      </c>
    </row>
    <row r="99" spans="1:13" ht="15.6">
      <c r="A99" s="307" t="s">
        <v>133</v>
      </c>
      <c r="B99" s="308" t="s">
        <v>133</v>
      </c>
      <c r="C99" s="308" t="s">
        <v>133</v>
      </c>
      <c r="D99" s="308" t="s">
        <v>133</v>
      </c>
      <c r="E99" s="308" t="s">
        <v>133</v>
      </c>
      <c r="F99" s="308" t="s">
        <v>133</v>
      </c>
      <c r="G99" s="309" t="s">
        <v>133</v>
      </c>
      <c r="H99" s="41">
        <f>ЛОТУС!E112</f>
        <v>0</v>
      </c>
      <c r="I99" s="35">
        <f>ЛОТУС!I112</f>
        <v>0</v>
      </c>
      <c r="J99" s="41">
        <f>ЛОТУС!H112</f>
        <v>0</v>
      </c>
      <c r="K99" s="35">
        <f>ЛОТУС!F112</f>
        <v>0</v>
      </c>
      <c r="L99" s="42">
        <f>ЛОТУС!G112</f>
        <v>0</v>
      </c>
      <c r="M99" s="43">
        <f t="shared" si="6"/>
        <v>0</v>
      </c>
    </row>
    <row r="100" spans="1:13" ht="15.6">
      <c r="A100" s="307" t="s">
        <v>134</v>
      </c>
      <c r="B100" s="308" t="s">
        <v>134</v>
      </c>
      <c r="C100" s="308" t="s">
        <v>134</v>
      </c>
      <c r="D100" s="308" t="s">
        <v>134</v>
      </c>
      <c r="E100" s="308" t="s">
        <v>134</v>
      </c>
      <c r="F100" s="308" t="s">
        <v>134</v>
      </c>
      <c r="G100" s="309" t="s">
        <v>134</v>
      </c>
      <c r="H100" s="41">
        <f>ЛОТУС!E113</f>
        <v>0</v>
      </c>
      <c r="I100" s="35">
        <f>ЛОТУС!I113</f>
        <v>0</v>
      </c>
      <c r="J100" s="41">
        <f>ЛОТУС!H113</f>
        <v>0</v>
      </c>
      <c r="K100" s="35">
        <f>ЛОТУС!F113</f>
        <v>0</v>
      </c>
      <c r="L100" s="42">
        <f>ЛОТУС!G113</f>
        <v>0</v>
      </c>
      <c r="M100" s="43">
        <f t="shared" si="6"/>
        <v>0</v>
      </c>
    </row>
    <row r="101" spans="1:13" ht="15.6">
      <c r="A101" s="307" t="s">
        <v>135</v>
      </c>
      <c r="B101" s="308" t="s">
        <v>135</v>
      </c>
      <c r="C101" s="308" t="s">
        <v>135</v>
      </c>
      <c r="D101" s="308" t="s">
        <v>135</v>
      </c>
      <c r="E101" s="308" t="s">
        <v>135</v>
      </c>
      <c r="F101" s="308" t="s">
        <v>135</v>
      </c>
      <c r="G101" s="309" t="s">
        <v>135</v>
      </c>
      <c r="H101" s="41">
        <f>ЛОТУС!E114</f>
        <v>0</v>
      </c>
      <c r="I101" s="35">
        <f>ЛОТУС!I114</f>
        <v>0</v>
      </c>
      <c r="J101" s="41">
        <f>ЛОТУС!H114</f>
        <v>0</v>
      </c>
      <c r="K101" s="35">
        <f>ЛОТУС!F114</f>
        <v>0</v>
      </c>
      <c r="L101" s="42">
        <f>ЛОТУС!G114</f>
        <v>0</v>
      </c>
      <c r="M101" s="43">
        <f t="shared" si="6"/>
        <v>0</v>
      </c>
    </row>
    <row r="102" spans="1:13" ht="15.6">
      <c r="A102" s="307" t="s">
        <v>136</v>
      </c>
      <c r="B102" s="308" t="s">
        <v>136</v>
      </c>
      <c r="C102" s="308" t="s">
        <v>136</v>
      </c>
      <c r="D102" s="308" t="s">
        <v>136</v>
      </c>
      <c r="E102" s="308" t="s">
        <v>136</v>
      </c>
      <c r="F102" s="308" t="s">
        <v>136</v>
      </c>
      <c r="G102" s="309" t="s">
        <v>136</v>
      </c>
      <c r="H102" s="41">
        <f>ЛОТУС!E115</f>
        <v>0</v>
      </c>
      <c r="I102" s="35">
        <f>ЛОТУС!I115</f>
        <v>0</v>
      </c>
      <c r="J102" s="41">
        <f>ЛОТУС!H115</f>
        <v>0</v>
      </c>
      <c r="K102" s="35">
        <f>ЛОТУС!F115</f>
        <v>2</v>
      </c>
      <c r="L102" s="42">
        <f>ЛОТУС!G115</f>
        <v>0</v>
      </c>
      <c r="M102" s="43">
        <f t="shared" si="6"/>
        <v>2</v>
      </c>
    </row>
    <row r="103" spans="1:13" ht="15.6">
      <c r="A103" s="307" t="s">
        <v>137</v>
      </c>
      <c r="B103" s="308" t="s">
        <v>137</v>
      </c>
      <c r="C103" s="308" t="s">
        <v>137</v>
      </c>
      <c r="D103" s="308" t="s">
        <v>137</v>
      </c>
      <c r="E103" s="308" t="s">
        <v>137</v>
      </c>
      <c r="F103" s="308" t="s">
        <v>137</v>
      </c>
      <c r="G103" s="309" t="s">
        <v>137</v>
      </c>
      <c r="H103" s="41">
        <f>ЛОТУС!E116</f>
        <v>0</v>
      </c>
      <c r="I103" s="35">
        <f>ЛОТУС!I116</f>
        <v>0</v>
      </c>
      <c r="J103" s="41">
        <f>ЛОТУС!H116</f>
        <v>0</v>
      </c>
      <c r="K103" s="35">
        <f>ЛОТУС!F116</f>
        <v>0</v>
      </c>
      <c r="L103" s="42">
        <f>ЛОТУС!G116</f>
        <v>0</v>
      </c>
      <c r="M103" s="43">
        <f t="shared" si="6"/>
        <v>0</v>
      </c>
    </row>
    <row r="104" spans="1:13" ht="15.6">
      <c r="A104" s="307" t="s">
        <v>138</v>
      </c>
      <c r="B104" s="308" t="s">
        <v>138</v>
      </c>
      <c r="C104" s="308" t="s">
        <v>138</v>
      </c>
      <c r="D104" s="308" t="s">
        <v>138</v>
      </c>
      <c r="E104" s="308" t="s">
        <v>138</v>
      </c>
      <c r="F104" s="308" t="s">
        <v>138</v>
      </c>
      <c r="G104" s="309" t="s">
        <v>138</v>
      </c>
      <c r="H104" s="41">
        <f>ЛОТУС!E117</f>
        <v>0</v>
      </c>
      <c r="I104" s="35">
        <f>ЛОТУС!I117</f>
        <v>0</v>
      </c>
      <c r="J104" s="41">
        <f>ЛОТУС!H117</f>
        <v>0</v>
      </c>
      <c r="K104" s="35">
        <f>ЛОТУС!F117</f>
        <v>0</v>
      </c>
      <c r="L104" s="42">
        <f>ЛОТУС!G117</f>
        <v>0</v>
      </c>
      <c r="M104" s="43">
        <f t="shared" si="6"/>
        <v>0</v>
      </c>
    </row>
    <row r="105" spans="1:13" ht="15.6">
      <c r="A105" s="307" t="s">
        <v>139</v>
      </c>
      <c r="B105" s="308" t="s">
        <v>139</v>
      </c>
      <c r="C105" s="308" t="s">
        <v>139</v>
      </c>
      <c r="D105" s="308" t="s">
        <v>139</v>
      </c>
      <c r="E105" s="308" t="s">
        <v>139</v>
      </c>
      <c r="F105" s="308" t="s">
        <v>139</v>
      </c>
      <c r="G105" s="309" t="s">
        <v>139</v>
      </c>
      <c r="H105" s="41">
        <f>ЛОТУС!E118</f>
        <v>0</v>
      </c>
      <c r="I105" s="35">
        <f>ЛОТУС!I118</f>
        <v>0</v>
      </c>
      <c r="J105" s="41">
        <f>ЛОТУС!H118</f>
        <v>0</v>
      </c>
      <c r="K105" s="35">
        <f>ЛОТУС!F118</f>
        <v>0</v>
      </c>
      <c r="L105" s="42">
        <f>ЛОТУС!G118</f>
        <v>0</v>
      </c>
      <c r="M105" s="43">
        <f t="shared" si="6"/>
        <v>0</v>
      </c>
    </row>
    <row r="106" spans="1:13" ht="15.6">
      <c r="A106" s="307" t="s">
        <v>140</v>
      </c>
      <c r="B106" s="308" t="s">
        <v>140</v>
      </c>
      <c r="C106" s="308" t="s">
        <v>140</v>
      </c>
      <c r="D106" s="308" t="s">
        <v>140</v>
      </c>
      <c r="E106" s="308" t="s">
        <v>140</v>
      </c>
      <c r="F106" s="308" t="s">
        <v>140</v>
      </c>
      <c r="G106" s="309" t="s">
        <v>140</v>
      </c>
      <c r="H106" s="41">
        <f>ЛОТУС!E119</f>
        <v>0</v>
      </c>
      <c r="I106" s="35">
        <f>ЛОТУС!I119</f>
        <v>0</v>
      </c>
      <c r="J106" s="41">
        <f>ЛОТУС!H119</f>
        <v>0</v>
      </c>
      <c r="K106" s="35">
        <f>ЛОТУС!F119</f>
        <v>0</v>
      </c>
      <c r="L106" s="42">
        <f>ЛОТУС!G119</f>
        <v>0</v>
      </c>
      <c r="M106" s="43">
        <f t="shared" si="6"/>
        <v>0</v>
      </c>
    </row>
    <row r="107" spans="1:13" ht="15.6">
      <c r="A107" s="307" t="s">
        <v>141</v>
      </c>
      <c r="B107" s="308" t="s">
        <v>141</v>
      </c>
      <c r="C107" s="308" t="s">
        <v>141</v>
      </c>
      <c r="D107" s="308" t="s">
        <v>141</v>
      </c>
      <c r="E107" s="308" t="s">
        <v>141</v>
      </c>
      <c r="F107" s="308" t="s">
        <v>141</v>
      </c>
      <c r="G107" s="309" t="s">
        <v>141</v>
      </c>
      <c r="H107" s="41">
        <f>ЛОТУС!E120</f>
        <v>0</v>
      </c>
      <c r="I107" s="35">
        <f>ЛОТУС!I120</f>
        <v>0</v>
      </c>
      <c r="J107" s="41">
        <f>ЛОТУС!H120</f>
        <v>0</v>
      </c>
      <c r="K107" s="35">
        <f>ЛОТУС!F120</f>
        <v>2</v>
      </c>
      <c r="L107" s="42">
        <f>ЛОТУС!G120</f>
        <v>0</v>
      </c>
      <c r="M107" s="43">
        <f t="shared" si="6"/>
        <v>2</v>
      </c>
    </row>
    <row r="108" spans="1:13" ht="15.6">
      <c r="A108" s="307" t="s">
        <v>142</v>
      </c>
      <c r="B108" s="308" t="s">
        <v>142</v>
      </c>
      <c r="C108" s="308" t="s">
        <v>142</v>
      </c>
      <c r="D108" s="308" t="s">
        <v>142</v>
      </c>
      <c r="E108" s="308" t="s">
        <v>142</v>
      </c>
      <c r="F108" s="308" t="s">
        <v>142</v>
      </c>
      <c r="G108" s="309" t="s">
        <v>142</v>
      </c>
      <c r="H108" s="41">
        <f>ЛОТУС!E121</f>
        <v>0</v>
      </c>
      <c r="I108" s="35">
        <f>ЛОТУС!I121</f>
        <v>0</v>
      </c>
      <c r="J108" s="41">
        <f>ЛОТУС!H121</f>
        <v>0</v>
      </c>
      <c r="K108" s="35">
        <f>ЛОТУС!F121</f>
        <v>1</v>
      </c>
      <c r="L108" s="42">
        <f>ЛОТУС!G121</f>
        <v>0</v>
      </c>
      <c r="M108" s="43">
        <f t="shared" si="6"/>
        <v>1</v>
      </c>
    </row>
    <row r="109" spans="1:13" ht="15.6">
      <c r="A109" s="307" t="s">
        <v>143</v>
      </c>
      <c r="B109" s="308" t="s">
        <v>143</v>
      </c>
      <c r="C109" s="308" t="s">
        <v>143</v>
      </c>
      <c r="D109" s="308" t="s">
        <v>143</v>
      </c>
      <c r="E109" s="308" t="s">
        <v>143</v>
      </c>
      <c r="F109" s="308" t="s">
        <v>143</v>
      </c>
      <c r="G109" s="309" t="s">
        <v>143</v>
      </c>
      <c r="H109" s="41">
        <f>ЛОТУС!E122</f>
        <v>0</v>
      </c>
      <c r="I109" s="35">
        <f>ЛОТУС!I122</f>
        <v>0</v>
      </c>
      <c r="J109" s="41">
        <f>ЛОТУС!H122</f>
        <v>0</v>
      </c>
      <c r="K109" s="35">
        <f>ЛОТУС!F122</f>
        <v>0</v>
      </c>
      <c r="L109" s="42">
        <f>ЛОТУС!G122</f>
        <v>0</v>
      </c>
      <c r="M109" s="43">
        <f t="shared" si="6"/>
        <v>0</v>
      </c>
    </row>
    <row r="110" spans="1:13" ht="15.6">
      <c r="A110" s="307" t="s">
        <v>144</v>
      </c>
      <c r="B110" s="308" t="s">
        <v>144</v>
      </c>
      <c r="C110" s="308" t="s">
        <v>144</v>
      </c>
      <c r="D110" s="308" t="s">
        <v>144</v>
      </c>
      <c r="E110" s="308" t="s">
        <v>144</v>
      </c>
      <c r="F110" s="308" t="s">
        <v>144</v>
      </c>
      <c r="G110" s="309" t="s">
        <v>144</v>
      </c>
      <c r="H110" s="41">
        <f>ЛОТУС!E123</f>
        <v>0</v>
      </c>
      <c r="I110" s="35">
        <f>ЛОТУС!I123</f>
        <v>0</v>
      </c>
      <c r="J110" s="41">
        <f>ЛОТУС!H123</f>
        <v>0</v>
      </c>
      <c r="K110" s="35">
        <f>ЛОТУС!F123</f>
        <v>0</v>
      </c>
      <c r="L110" s="42">
        <f>ЛОТУС!G123</f>
        <v>0</v>
      </c>
      <c r="M110" s="43">
        <f t="shared" si="6"/>
        <v>0</v>
      </c>
    </row>
    <row r="111" spans="1:13" ht="15.6">
      <c r="A111" s="307" t="s">
        <v>145</v>
      </c>
      <c r="B111" s="308" t="s">
        <v>145</v>
      </c>
      <c r="C111" s="308" t="s">
        <v>145</v>
      </c>
      <c r="D111" s="308" t="s">
        <v>145</v>
      </c>
      <c r="E111" s="308" t="s">
        <v>145</v>
      </c>
      <c r="F111" s="308" t="s">
        <v>145</v>
      </c>
      <c r="G111" s="309" t="s">
        <v>145</v>
      </c>
      <c r="H111" s="41">
        <f>ЛОТУС!E124</f>
        <v>0</v>
      </c>
      <c r="I111" s="35">
        <f>ЛОТУС!I124</f>
        <v>0</v>
      </c>
      <c r="J111" s="41">
        <f>ЛОТУС!H124</f>
        <v>0</v>
      </c>
      <c r="K111" s="35">
        <f>ЛОТУС!F124</f>
        <v>0</v>
      </c>
      <c r="L111" s="42">
        <f>ЛОТУС!G124</f>
        <v>0</v>
      </c>
      <c r="M111" s="43">
        <f t="shared" si="6"/>
        <v>0</v>
      </c>
    </row>
    <row r="112" spans="1:13" ht="15.6">
      <c r="A112" s="307" t="s">
        <v>146</v>
      </c>
      <c r="B112" s="308" t="s">
        <v>146</v>
      </c>
      <c r="C112" s="308" t="s">
        <v>146</v>
      </c>
      <c r="D112" s="308" t="s">
        <v>146</v>
      </c>
      <c r="E112" s="308" t="s">
        <v>146</v>
      </c>
      <c r="F112" s="308" t="s">
        <v>146</v>
      </c>
      <c r="G112" s="309" t="s">
        <v>146</v>
      </c>
      <c r="H112" s="41">
        <f>ЛОТУС!E125</f>
        <v>0</v>
      </c>
      <c r="I112" s="35">
        <f>ЛОТУС!I125</f>
        <v>0</v>
      </c>
      <c r="J112" s="41">
        <f>ЛОТУС!H125</f>
        <v>0</v>
      </c>
      <c r="K112" s="35">
        <f>ЛОТУС!F125</f>
        <v>0</v>
      </c>
      <c r="L112" s="42">
        <f>ЛОТУС!G125</f>
        <v>0</v>
      </c>
      <c r="M112" s="43">
        <f t="shared" si="6"/>
        <v>0</v>
      </c>
    </row>
    <row r="113" spans="1:14" ht="15.6">
      <c r="A113" s="307" t="s">
        <v>147</v>
      </c>
      <c r="B113" s="308" t="s">
        <v>147</v>
      </c>
      <c r="C113" s="308" t="s">
        <v>147</v>
      </c>
      <c r="D113" s="308" t="s">
        <v>147</v>
      </c>
      <c r="E113" s="308" t="s">
        <v>147</v>
      </c>
      <c r="F113" s="308" t="s">
        <v>147</v>
      </c>
      <c r="G113" s="309" t="s">
        <v>147</v>
      </c>
      <c r="H113" s="41">
        <f>ЛОТУС!E126</f>
        <v>0</v>
      </c>
      <c r="I113" s="35">
        <f>ЛОТУС!I126</f>
        <v>0</v>
      </c>
      <c r="J113" s="41">
        <f>ЛОТУС!H126</f>
        <v>0</v>
      </c>
      <c r="K113" s="35">
        <f>ЛОТУС!F126</f>
        <v>0</v>
      </c>
      <c r="L113" s="42">
        <f>ЛОТУС!G126</f>
        <v>0</v>
      </c>
      <c r="M113" s="43">
        <f t="shared" si="6"/>
        <v>0</v>
      </c>
    </row>
    <row r="114" spans="1:14" ht="15.6">
      <c r="A114" s="307" t="s">
        <v>148</v>
      </c>
      <c r="B114" s="308" t="s">
        <v>148</v>
      </c>
      <c r="C114" s="308" t="s">
        <v>148</v>
      </c>
      <c r="D114" s="308" t="s">
        <v>148</v>
      </c>
      <c r="E114" s="308" t="s">
        <v>148</v>
      </c>
      <c r="F114" s="308" t="s">
        <v>148</v>
      </c>
      <c r="G114" s="309" t="s">
        <v>148</v>
      </c>
      <c r="H114" s="41">
        <f>ЛОТУС!E127</f>
        <v>0</v>
      </c>
      <c r="I114" s="35">
        <f>ЛОТУС!I127</f>
        <v>0</v>
      </c>
      <c r="J114" s="41">
        <f>ЛОТУС!H127</f>
        <v>0</v>
      </c>
      <c r="K114" s="35">
        <f>ЛОТУС!F127</f>
        <v>0</v>
      </c>
      <c r="L114" s="42">
        <f>ЛОТУС!G127</f>
        <v>0</v>
      </c>
      <c r="M114" s="43">
        <f t="shared" si="6"/>
        <v>0</v>
      </c>
    </row>
    <row r="115" spans="1:14" ht="15.6">
      <c r="A115" s="307" t="s">
        <v>149</v>
      </c>
      <c r="B115" s="308" t="s">
        <v>149</v>
      </c>
      <c r="C115" s="308" t="s">
        <v>149</v>
      </c>
      <c r="D115" s="308" t="s">
        <v>149</v>
      </c>
      <c r="E115" s="308" t="s">
        <v>149</v>
      </c>
      <c r="F115" s="308" t="s">
        <v>149</v>
      </c>
      <c r="G115" s="309" t="s">
        <v>149</v>
      </c>
      <c r="H115" s="41">
        <f>ЛОТУС!E128</f>
        <v>0</v>
      </c>
      <c r="I115" s="35">
        <f>ЛОТУС!I128</f>
        <v>1</v>
      </c>
      <c r="J115" s="41">
        <f>ЛОТУС!H128</f>
        <v>0</v>
      </c>
      <c r="K115" s="35">
        <f>ЛОТУС!F128</f>
        <v>15</v>
      </c>
      <c r="L115" s="42">
        <f>ЛОТУС!G128</f>
        <v>1</v>
      </c>
      <c r="M115" s="43">
        <f t="shared" si="6"/>
        <v>17</v>
      </c>
    </row>
    <row r="116" spans="1:14" ht="15.6">
      <c r="A116" s="307" t="s">
        <v>150</v>
      </c>
      <c r="B116" s="308" t="s">
        <v>150</v>
      </c>
      <c r="C116" s="308" t="s">
        <v>150</v>
      </c>
      <c r="D116" s="308" t="s">
        <v>150</v>
      </c>
      <c r="E116" s="308" t="s">
        <v>150</v>
      </c>
      <c r="F116" s="308" t="s">
        <v>150</v>
      </c>
      <c r="G116" s="309" t="s">
        <v>150</v>
      </c>
      <c r="H116" s="41">
        <f>ЛОТУС!E129</f>
        <v>0</v>
      </c>
      <c r="I116" s="35">
        <f>ЛОТУС!I129</f>
        <v>0</v>
      </c>
      <c r="J116" s="41">
        <f>ЛОТУС!H129</f>
        <v>0</v>
      </c>
      <c r="K116" s="35">
        <f>ЛОТУС!F129</f>
        <v>0</v>
      </c>
      <c r="L116" s="42">
        <f>ЛОТУС!G129</f>
        <v>0</v>
      </c>
      <c r="M116" s="43">
        <f t="shared" si="6"/>
        <v>0</v>
      </c>
    </row>
    <row r="117" spans="1:14" ht="15.6">
      <c r="A117" s="307" t="s">
        <v>151</v>
      </c>
      <c r="B117" s="308" t="s">
        <v>151</v>
      </c>
      <c r="C117" s="308" t="s">
        <v>151</v>
      </c>
      <c r="D117" s="308" t="s">
        <v>151</v>
      </c>
      <c r="E117" s="308" t="s">
        <v>151</v>
      </c>
      <c r="F117" s="308" t="s">
        <v>151</v>
      </c>
      <c r="G117" s="309" t="s">
        <v>151</v>
      </c>
      <c r="H117" s="41">
        <f>ЛОТУС!E130</f>
        <v>0</v>
      </c>
      <c r="I117" s="35">
        <f>ЛОТУС!I130</f>
        <v>0</v>
      </c>
      <c r="J117" s="41">
        <f>ЛОТУС!H130</f>
        <v>0</v>
      </c>
      <c r="K117" s="35">
        <f>ЛОТУС!F130</f>
        <v>1</v>
      </c>
      <c r="L117" s="42">
        <f>ЛОТУС!G130</f>
        <v>0</v>
      </c>
      <c r="M117" s="43">
        <f t="shared" si="6"/>
        <v>1</v>
      </c>
    </row>
    <row r="118" spans="1:14" ht="15.6">
      <c r="A118" s="307" t="s">
        <v>152</v>
      </c>
      <c r="B118" s="308" t="s">
        <v>152</v>
      </c>
      <c r="C118" s="308" t="s">
        <v>152</v>
      </c>
      <c r="D118" s="308" t="s">
        <v>152</v>
      </c>
      <c r="E118" s="308" t="s">
        <v>152</v>
      </c>
      <c r="F118" s="308" t="s">
        <v>152</v>
      </c>
      <c r="G118" s="309" t="s">
        <v>152</v>
      </c>
      <c r="H118" s="41">
        <f>ЛОТУС!E131</f>
        <v>0</v>
      </c>
      <c r="I118" s="35">
        <f>ЛОТУС!I131</f>
        <v>0</v>
      </c>
      <c r="J118" s="41">
        <f>ЛОТУС!H131</f>
        <v>0</v>
      </c>
      <c r="K118" s="35">
        <f>ЛОТУС!F131</f>
        <v>0</v>
      </c>
      <c r="L118" s="42">
        <f>ЛОТУС!G131</f>
        <v>0</v>
      </c>
      <c r="M118" s="43">
        <f t="shared" si="6"/>
        <v>0</v>
      </c>
    </row>
    <row r="119" spans="1:14" ht="15.6">
      <c r="A119" s="307" t="s">
        <v>153</v>
      </c>
      <c r="B119" s="308" t="s">
        <v>153</v>
      </c>
      <c r="C119" s="308" t="s">
        <v>153</v>
      </c>
      <c r="D119" s="308" t="s">
        <v>153</v>
      </c>
      <c r="E119" s="308" t="s">
        <v>153</v>
      </c>
      <c r="F119" s="308" t="s">
        <v>153</v>
      </c>
      <c r="G119" s="309" t="s">
        <v>153</v>
      </c>
      <c r="H119" s="41">
        <f>ЛОТУС!E132</f>
        <v>0</v>
      </c>
      <c r="I119" s="35">
        <f>ЛОТУС!I132</f>
        <v>0</v>
      </c>
      <c r="J119" s="41">
        <f>ЛОТУС!H132</f>
        <v>0</v>
      </c>
      <c r="K119" s="35">
        <f>ЛОТУС!F132</f>
        <v>2</v>
      </c>
      <c r="L119" s="42">
        <f>ЛОТУС!G132</f>
        <v>0</v>
      </c>
      <c r="M119" s="43">
        <f t="shared" si="6"/>
        <v>2</v>
      </c>
    </row>
    <row r="120" spans="1:14" ht="15.6">
      <c r="A120" s="307" t="s">
        <v>154</v>
      </c>
      <c r="B120" s="308" t="s">
        <v>154</v>
      </c>
      <c r="C120" s="308" t="s">
        <v>154</v>
      </c>
      <c r="D120" s="308" t="s">
        <v>154</v>
      </c>
      <c r="E120" s="308" t="s">
        <v>154</v>
      </c>
      <c r="F120" s="308" t="s">
        <v>154</v>
      </c>
      <c r="G120" s="309" t="s">
        <v>154</v>
      </c>
      <c r="H120" s="37">
        <f>ЛОТУС!E133</f>
        <v>0</v>
      </c>
      <c r="I120" s="34">
        <f>ЛОТУС!I133</f>
        <v>0</v>
      </c>
      <c r="J120" s="37">
        <f>ЛОТУС!H133</f>
        <v>0</v>
      </c>
      <c r="K120" s="34">
        <f>ЛОТУС!F133</f>
        <v>2</v>
      </c>
      <c r="L120" s="38">
        <f>ЛОТУС!G133</f>
        <v>0</v>
      </c>
      <c r="M120" s="40">
        <f t="shared" si="6"/>
        <v>2</v>
      </c>
    </row>
    <row r="121" spans="1:14" ht="15.6">
      <c r="A121" s="310" t="s">
        <v>44</v>
      </c>
      <c r="B121" s="311"/>
      <c r="C121" s="311"/>
      <c r="D121" s="311"/>
      <c r="E121" s="311"/>
      <c r="F121" s="311"/>
      <c r="G121" s="312"/>
      <c r="H121" s="39">
        <f t="shared" ref="H121:M121" si="7">SUM(H91:H120)</f>
        <v>0</v>
      </c>
      <c r="I121" s="39">
        <f t="shared" si="7"/>
        <v>1</v>
      </c>
      <c r="J121" s="39">
        <f t="shared" si="7"/>
        <v>0</v>
      </c>
      <c r="K121" s="39">
        <f t="shared" si="7"/>
        <v>27</v>
      </c>
      <c r="L121" s="39">
        <f t="shared" si="7"/>
        <v>1</v>
      </c>
      <c r="M121" s="39">
        <f t="shared" si="7"/>
        <v>29</v>
      </c>
      <c r="N121" s="49"/>
    </row>
  </sheetData>
  <customSheetViews>
    <customSheetView guid="{3FCFBD0B-9D7D-47E8-86F9-A175140D51D7}" scale="175">
      <selection activeCell="L11" sqref="L11:M11"/>
      <pageMargins left="0.7" right="0.7" top="0.75" bottom="0.75" header="0.3" footer="0.3"/>
    </customSheetView>
  </customSheetViews>
  <mergeCells count="375">
    <mergeCell ref="L87:M87"/>
    <mergeCell ref="L88:M88"/>
    <mergeCell ref="A87:G87"/>
    <mergeCell ref="A88:G88"/>
    <mergeCell ref="H87:I87"/>
    <mergeCell ref="H88:I88"/>
    <mergeCell ref="J87:K87"/>
    <mergeCell ref="J88:K88"/>
    <mergeCell ref="A89:M89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H80:I80"/>
    <mergeCell ref="H81:I81"/>
    <mergeCell ref="H82:I82"/>
    <mergeCell ref="H83:I83"/>
    <mergeCell ref="H84:I84"/>
    <mergeCell ref="H85:I85"/>
    <mergeCell ref="H86:I86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26:G26"/>
    <mergeCell ref="H26:I26"/>
    <mergeCell ref="J26:K26"/>
    <mergeCell ref="L26:M26"/>
    <mergeCell ref="A37:G37"/>
    <mergeCell ref="H37:I37"/>
    <mergeCell ref="J37:K37"/>
    <mergeCell ref="L37:M37"/>
    <mergeCell ref="A38:G38"/>
    <mergeCell ref="H38:I38"/>
    <mergeCell ref="J38:K38"/>
    <mergeCell ref="L38:M38"/>
    <mergeCell ref="A35:G35"/>
    <mergeCell ref="H35:I35"/>
    <mergeCell ref="J35:K35"/>
    <mergeCell ref="L35:M35"/>
    <mergeCell ref="A36:G36"/>
    <mergeCell ref="H36:I36"/>
    <mergeCell ref="J36:K36"/>
    <mergeCell ref="L36:M36"/>
    <mergeCell ref="A33:G33"/>
    <mergeCell ref="H33:I33"/>
    <mergeCell ref="J33:K33"/>
    <mergeCell ref="L33:M33"/>
    <mergeCell ref="A34:G34"/>
    <mergeCell ref="H34:I34"/>
    <mergeCell ref="J34:K34"/>
    <mergeCell ref="L34:M34"/>
    <mergeCell ref="A31:G31"/>
    <mergeCell ref="H31:I31"/>
    <mergeCell ref="J31:K31"/>
    <mergeCell ref="L31:M31"/>
    <mergeCell ref="A32:G32"/>
    <mergeCell ref="H32:I32"/>
    <mergeCell ref="J32:K32"/>
    <mergeCell ref="L32:M32"/>
    <mergeCell ref="A29:G29"/>
    <mergeCell ref="H29:I29"/>
    <mergeCell ref="J29:K29"/>
    <mergeCell ref="L29:M29"/>
    <mergeCell ref="A30:G30"/>
    <mergeCell ref="H30:I30"/>
    <mergeCell ref="J30:K30"/>
    <mergeCell ref="L30:M30"/>
    <mergeCell ref="A27:G27"/>
    <mergeCell ref="H27:I27"/>
    <mergeCell ref="J27:K27"/>
    <mergeCell ref="L27:M27"/>
    <mergeCell ref="A28:G28"/>
    <mergeCell ref="H28:I28"/>
    <mergeCell ref="J28:K28"/>
    <mergeCell ref="L28:M28"/>
    <mergeCell ref="L20:M20"/>
    <mergeCell ref="L21:M21"/>
    <mergeCell ref="L22:M22"/>
    <mergeCell ref="L23:M23"/>
    <mergeCell ref="L24:M24"/>
    <mergeCell ref="L25:M25"/>
    <mergeCell ref="J20:K20"/>
    <mergeCell ref="J21:K21"/>
    <mergeCell ref="J22:K22"/>
    <mergeCell ref="J23:K23"/>
    <mergeCell ref="J24:K24"/>
    <mergeCell ref="A5:G5"/>
    <mergeCell ref="A6:G6"/>
    <mergeCell ref="A7:G7"/>
    <mergeCell ref="A8:G8"/>
    <mergeCell ref="A9:G9"/>
    <mergeCell ref="H5:I5"/>
    <mergeCell ref="H6:I6"/>
    <mergeCell ref="H7:I7"/>
    <mergeCell ref="H8:I8"/>
    <mergeCell ref="H9:I9"/>
    <mergeCell ref="A1:M1"/>
    <mergeCell ref="H3:I3"/>
    <mergeCell ref="J3:K3"/>
    <mergeCell ref="L3:M3"/>
    <mergeCell ref="A3:G3"/>
    <mergeCell ref="A4:G4"/>
    <mergeCell ref="H4:I4"/>
    <mergeCell ref="J4:K4"/>
    <mergeCell ref="L4:M4"/>
    <mergeCell ref="L10:M10"/>
    <mergeCell ref="H11:I11"/>
    <mergeCell ref="H12:I12"/>
    <mergeCell ref="H13:I13"/>
    <mergeCell ref="H14:I14"/>
    <mergeCell ref="J10:K10"/>
    <mergeCell ref="H10:I10"/>
    <mergeCell ref="L5:M5"/>
    <mergeCell ref="L6:M6"/>
    <mergeCell ref="L7:M7"/>
    <mergeCell ref="L8:M8"/>
    <mergeCell ref="L9:M9"/>
    <mergeCell ref="L11:M11"/>
    <mergeCell ref="L12:M12"/>
    <mergeCell ref="L13:M13"/>
    <mergeCell ref="L14:M14"/>
    <mergeCell ref="J5:K5"/>
    <mergeCell ref="J6:K6"/>
    <mergeCell ref="J7:K7"/>
    <mergeCell ref="J8:K8"/>
    <mergeCell ref="J11:K11"/>
    <mergeCell ref="J12:K12"/>
    <mergeCell ref="J13:K13"/>
    <mergeCell ref="J14:K14"/>
    <mergeCell ref="A11:G11"/>
    <mergeCell ref="A12:G12"/>
    <mergeCell ref="A13:G13"/>
    <mergeCell ref="A14:G14"/>
    <mergeCell ref="J9:K9"/>
    <mergeCell ref="A10:G10"/>
    <mergeCell ref="A17:G17"/>
    <mergeCell ref="A18:G18"/>
    <mergeCell ref="A19:G19"/>
    <mergeCell ref="J17:K17"/>
    <mergeCell ref="J18:K18"/>
    <mergeCell ref="J19:K19"/>
    <mergeCell ref="H15:I15"/>
    <mergeCell ref="H16:I16"/>
    <mergeCell ref="H17:I17"/>
    <mergeCell ref="H18:I18"/>
    <mergeCell ref="H19:I19"/>
    <mergeCell ref="A16:G16"/>
    <mergeCell ref="A15:G15"/>
    <mergeCell ref="L15:M15"/>
    <mergeCell ref="L16:M16"/>
    <mergeCell ref="L17:M17"/>
    <mergeCell ref="L18:M18"/>
    <mergeCell ref="L19:M19"/>
    <mergeCell ref="J16:K16"/>
    <mergeCell ref="J15:K15"/>
    <mergeCell ref="A39:G39"/>
    <mergeCell ref="H39:I39"/>
    <mergeCell ref="J39:K39"/>
    <mergeCell ref="L39:M39"/>
    <mergeCell ref="A25:G25"/>
    <mergeCell ref="H20:I20"/>
    <mergeCell ref="H21:I21"/>
    <mergeCell ref="H22:I22"/>
    <mergeCell ref="H23:I23"/>
    <mergeCell ref="H24:I24"/>
    <mergeCell ref="H25:I25"/>
    <mergeCell ref="A20:G20"/>
    <mergeCell ref="A21:G21"/>
    <mergeCell ref="A22:G22"/>
    <mergeCell ref="A23:G23"/>
    <mergeCell ref="A24:G24"/>
    <mergeCell ref="J25:K25"/>
    <mergeCell ref="A40:G40"/>
    <mergeCell ref="H40:I40"/>
    <mergeCell ref="J40:K40"/>
    <mergeCell ref="L40:M40"/>
    <mergeCell ref="A41:G41"/>
    <mergeCell ref="H41:I41"/>
    <mergeCell ref="J41:K41"/>
    <mergeCell ref="L41:M41"/>
    <mergeCell ref="A42:G42"/>
    <mergeCell ref="H42:I42"/>
    <mergeCell ref="J42:K42"/>
    <mergeCell ref="L42:M42"/>
    <mergeCell ref="A43:G43"/>
    <mergeCell ref="H43:I43"/>
    <mergeCell ref="J43:K43"/>
    <mergeCell ref="L43:M43"/>
    <mergeCell ref="A44:G44"/>
    <mergeCell ref="H44:I44"/>
    <mergeCell ref="J44:K44"/>
    <mergeCell ref="L44:M44"/>
    <mergeCell ref="A45:G45"/>
    <mergeCell ref="H45:I45"/>
    <mergeCell ref="J45:K45"/>
    <mergeCell ref="L45:M45"/>
    <mergeCell ref="A46:G46"/>
    <mergeCell ref="H46:I46"/>
    <mergeCell ref="J46:K46"/>
    <mergeCell ref="L46:M46"/>
    <mergeCell ref="A47:G47"/>
    <mergeCell ref="H47:I47"/>
    <mergeCell ref="J47:K47"/>
    <mergeCell ref="L47:M47"/>
    <mergeCell ref="A48:G48"/>
    <mergeCell ref="H48:I48"/>
    <mergeCell ref="J48:K48"/>
    <mergeCell ref="L48:M48"/>
    <mergeCell ref="A49:G49"/>
    <mergeCell ref="H49:I49"/>
    <mergeCell ref="J49:K49"/>
    <mergeCell ref="L49:M49"/>
    <mergeCell ref="A50:G50"/>
    <mergeCell ref="H50:I50"/>
    <mergeCell ref="J50:K50"/>
    <mergeCell ref="L50:M50"/>
    <mergeCell ref="A51:G51"/>
    <mergeCell ref="H51:I51"/>
    <mergeCell ref="J51:K51"/>
    <mergeCell ref="L51:M51"/>
    <mergeCell ref="A52:G52"/>
    <mergeCell ref="H52:I52"/>
    <mergeCell ref="J52:K52"/>
    <mergeCell ref="L52:M52"/>
    <mergeCell ref="A53:G53"/>
    <mergeCell ref="H53:I53"/>
    <mergeCell ref="J53:K53"/>
    <mergeCell ref="L53:M53"/>
    <mergeCell ref="L54:M54"/>
    <mergeCell ref="A54:G54"/>
    <mergeCell ref="H54:I54"/>
    <mergeCell ref="J54:K54"/>
    <mergeCell ref="L55:M55"/>
    <mergeCell ref="L56:M56"/>
    <mergeCell ref="L57:M57"/>
    <mergeCell ref="A58:G58"/>
    <mergeCell ref="H58:I58"/>
    <mergeCell ref="J58:K58"/>
    <mergeCell ref="L58:M58"/>
    <mergeCell ref="A59:G59"/>
    <mergeCell ref="H59:I59"/>
    <mergeCell ref="J59:K59"/>
    <mergeCell ref="L59:M59"/>
    <mergeCell ref="A55:G55"/>
    <mergeCell ref="A56:G56"/>
    <mergeCell ref="A57:G57"/>
    <mergeCell ref="H55:I55"/>
    <mergeCell ref="H56:I56"/>
    <mergeCell ref="H57:I57"/>
    <mergeCell ref="J55:K55"/>
    <mergeCell ref="J56:K56"/>
    <mergeCell ref="J57:K57"/>
    <mergeCell ref="A60:G60"/>
    <mergeCell ref="H60:I60"/>
    <mergeCell ref="J60:K60"/>
    <mergeCell ref="L60:M60"/>
    <mergeCell ref="A61:G61"/>
    <mergeCell ref="H61:I61"/>
    <mergeCell ref="J61:K61"/>
    <mergeCell ref="L61:M61"/>
    <mergeCell ref="A62:G62"/>
    <mergeCell ref="H62:I62"/>
    <mergeCell ref="J62:K62"/>
    <mergeCell ref="L62:M62"/>
    <mergeCell ref="A63:G63"/>
    <mergeCell ref="H63:I63"/>
    <mergeCell ref="J63:K63"/>
    <mergeCell ref="L63:M63"/>
    <mergeCell ref="A64:G64"/>
    <mergeCell ref="H64:I64"/>
    <mergeCell ref="J64:K64"/>
    <mergeCell ref="L64:M64"/>
    <mergeCell ref="A65:G65"/>
    <mergeCell ref="H65:I65"/>
    <mergeCell ref="J65:K65"/>
    <mergeCell ref="L65:M65"/>
    <mergeCell ref="A66:G66"/>
    <mergeCell ref="H66:I66"/>
    <mergeCell ref="J66:K66"/>
    <mergeCell ref="L66:M66"/>
    <mergeCell ref="A67:G67"/>
    <mergeCell ref="H67:I67"/>
    <mergeCell ref="J67:K67"/>
    <mergeCell ref="L67:M67"/>
    <mergeCell ref="A68:G68"/>
    <mergeCell ref="H68:I68"/>
    <mergeCell ref="J68:K68"/>
    <mergeCell ref="L68:M68"/>
    <mergeCell ref="A69:G69"/>
    <mergeCell ref="H69:I69"/>
    <mergeCell ref="J69:K69"/>
    <mergeCell ref="L69:M69"/>
    <mergeCell ref="A71:G71"/>
    <mergeCell ref="H71:I71"/>
    <mergeCell ref="J71:K71"/>
    <mergeCell ref="L71:M71"/>
    <mergeCell ref="A70:M70"/>
    <mergeCell ref="A72:G72"/>
    <mergeCell ref="H72:I72"/>
    <mergeCell ref="J72:K72"/>
    <mergeCell ref="L72:M72"/>
    <mergeCell ref="A73:G73"/>
    <mergeCell ref="H73:I73"/>
    <mergeCell ref="J73:K73"/>
    <mergeCell ref="L73:M73"/>
    <mergeCell ref="A74:G74"/>
    <mergeCell ref="H74:I74"/>
    <mergeCell ref="J74:K74"/>
    <mergeCell ref="L74:M74"/>
    <mergeCell ref="A90:G90"/>
    <mergeCell ref="A75:G75"/>
    <mergeCell ref="H75:I75"/>
    <mergeCell ref="J75:K75"/>
    <mergeCell ref="L75:M75"/>
    <mergeCell ref="A76:G76"/>
    <mergeCell ref="H76:I76"/>
    <mergeCell ref="J76:K76"/>
    <mergeCell ref="L76:M76"/>
    <mergeCell ref="A77:G77"/>
    <mergeCell ref="H77:I77"/>
    <mergeCell ref="J77:K77"/>
    <mergeCell ref="L77:M77"/>
    <mergeCell ref="A78:G78"/>
    <mergeCell ref="A79:G79"/>
    <mergeCell ref="A80:G80"/>
    <mergeCell ref="A81:G81"/>
    <mergeCell ref="A82:G82"/>
    <mergeCell ref="A83:G83"/>
    <mergeCell ref="A84:G84"/>
    <mergeCell ref="A85:G85"/>
    <mergeCell ref="A86:G86"/>
    <mergeCell ref="H78:I78"/>
    <mergeCell ref="H79:I79"/>
    <mergeCell ref="A105:G105"/>
    <mergeCell ref="A106:G106"/>
    <mergeCell ref="A107:G107"/>
    <mergeCell ref="A108:G108"/>
    <mergeCell ref="A109:G109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20:G120"/>
    <mergeCell ref="A121:G121"/>
    <mergeCell ref="A115:G115"/>
    <mergeCell ref="A116:G116"/>
    <mergeCell ref="A117:G117"/>
    <mergeCell ref="A118:G118"/>
    <mergeCell ref="A119:G119"/>
    <mergeCell ref="A110:G110"/>
    <mergeCell ref="A111:G111"/>
    <mergeCell ref="A112:G112"/>
    <mergeCell ref="A113:G113"/>
    <mergeCell ref="A114:G114"/>
  </mergeCells>
  <pageMargins left="0.7" right="0.7" top="0.75" bottom="0.75" header="0.3" footer="0.3"/>
  <ignoredErrors>
    <ignoredError sqref="L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M8"/>
  <sheetViews>
    <sheetView workbookViewId="0">
      <selection activeCell="I8" sqref="I8:M8"/>
    </sheetView>
  </sheetViews>
  <sheetFormatPr defaultRowHeight="14.4"/>
  <sheetData>
    <row r="1" spans="1:13" ht="25.8">
      <c r="A1" s="387" t="s">
        <v>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3" spans="1:13" ht="18">
      <c r="A3" s="384" t="s">
        <v>5</v>
      </c>
      <c r="B3" s="385"/>
      <c r="C3" s="385"/>
      <c r="D3" s="385"/>
      <c r="E3" s="385"/>
      <c r="F3" s="385"/>
      <c r="G3" s="385"/>
      <c r="H3" s="386"/>
      <c r="I3" s="388" t="s">
        <v>258</v>
      </c>
      <c r="J3" s="389"/>
      <c r="K3" s="389"/>
      <c r="L3" s="389"/>
      <c r="M3" s="390"/>
    </row>
    <row r="4" spans="1:13" ht="18">
      <c r="A4" s="384" t="s">
        <v>6</v>
      </c>
      <c r="B4" s="385"/>
      <c r="C4" s="385"/>
      <c r="D4" s="385"/>
      <c r="E4" s="385"/>
      <c r="F4" s="385"/>
      <c r="G4" s="385"/>
      <c r="H4" s="386"/>
      <c r="I4" s="388" t="s">
        <v>255</v>
      </c>
      <c r="J4" s="389"/>
      <c r="K4" s="389"/>
      <c r="L4" s="389"/>
      <c r="M4" s="390"/>
    </row>
    <row r="5" spans="1:13" ht="18">
      <c r="A5" s="384" t="s">
        <v>7</v>
      </c>
      <c r="B5" s="385"/>
      <c r="C5" s="385"/>
      <c r="D5" s="385"/>
      <c r="E5" s="385"/>
      <c r="F5" s="385"/>
      <c r="G5" s="385"/>
      <c r="H5" s="386"/>
      <c r="I5" s="391" t="s">
        <v>259</v>
      </c>
      <c r="J5" s="389"/>
      <c r="K5" s="389"/>
      <c r="L5" s="389"/>
      <c r="M5" s="390"/>
    </row>
    <row r="6" spans="1:13" ht="18">
      <c r="A6" s="384" t="s">
        <v>256</v>
      </c>
      <c r="B6" s="385"/>
      <c r="C6" s="385"/>
      <c r="D6" s="385"/>
      <c r="E6" s="385"/>
      <c r="F6" s="385"/>
      <c r="G6" s="385"/>
      <c r="H6" s="386"/>
      <c r="I6" s="392">
        <v>643324</v>
      </c>
      <c r="J6" s="393"/>
      <c r="K6" s="393"/>
      <c r="L6" s="393"/>
      <c r="M6" s="394"/>
    </row>
    <row r="7" spans="1:13" ht="18">
      <c r="A7" s="384" t="s">
        <v>257</v>
      </c>
      <c r="B7" s="385"/>
      <c r="C7" s="385"/>
      <c r="D7" s="385"/>
      <c r="E7" s="385"/>
      <c r="F7" s="385"/>
      <c r="G7" s="385"/>
      <c r="H7" s="386"/>
      <c r="I7" s="392">
        <v>651450</v>
      </c>
      <c r="J7" s="393"/>
      <c r="K7" s="393"/>
      <c r="L7" s="393"/>
      <c r="M7" s="394"/>
    </row>
    <row r="8" spans="1:13" ht="34.5" customHeight="1">
      <c r="A8" s="384" t="s">
        <v>115</v>
      </c>
      <c r="B8" s="396"/>
      <c r="C8" s="396"/>
      <c r="D8" s="396"/>
      <c r="E8" s="396"/>
      <c r="F8" s="395" t="str">
        <f t="shared" ref="F8" si="0">$I$3</f>
        <v>IV квартал 2018 г.</v>
      </c>
      <c r="G8" s="220"/>
      <c r="H8" s="221"/>
      <c r="I8" s="392">
        <v>82</v>
      </c>
      <c r="J8" s="393"/>
      <c r="K8" s="393"/>
      <c r="L8" s="393"/>
      <c r="M8" s="394"/>
    </row>
  </sheetData>
  <customSheetViews>
    <customSheetView guid="{3FCFBD0B-9D7D-47E8-86F9-A175140D51D7}">
      <selection activeCell="I8" sqref="I8:M8"/>
      <pageMargins left="0.7" right="0.7" top="0.75" bottom="0.75" header="0.3" footer="0.3"/>
      <pageSetup paperSize="9" orientation="portrait" r:id="rId1"/>
    </customSheetView>
  </customSheetViews>
  <mergeCells count="14">
    <mergeCell ref="A7:H7"/>
    <mergeCell ref="I7:M7"/>
    <mergeCell ref="I8:M8"/>
    <mergeCell ref="F8:H8"/>
    <mergeCell ref="A8:E8"/>
    <mergeCell ref="A6:H6"/>
    <mergeCell ref="A1:M1"/>
    <mergeCell ref="A3:H3"/>
    <mergeCell ref="I3:M3"/>
    <mergeCell ref="A4:H4"/>
    <mergeCell ref="A5:H5"/>
    <mergeCell ref="I4:M4"/>
    <mergeCell ref="I5:M5"/>
    <mergeCell ref="I6:M6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42"/>
  <sheetViews>
    <sheetView zoomScale="160" zoomScaleNormal="160" workbookViewId="0">
      <selection activeCell="K5" sqref="K5"/>
    </sheetView>
  </sheetViews>
  <sheetFormatPr defaultRowHeight="14.4"/>
  <cols>
    <col min="1" max="3" width="8.88671875" style="45"/>
    <col min="4" max="4" width="11.109375" style="45" customWidth="1"/>
  </cols>
  <sheetData>
    <row r="2" spans="1:9" s="45" customFormat="1">
      <c r="A2" s="44">
        <v>1</v>
      </c>
      <c r="B2" s="45" t="s">
        <v>157</v>
      </c>
    </row>
    <row r="3" spans="1:9" s="45" customFormat="1">
      <c r="A3" s="44">
        <v>2</v>
      </c>
      <c r="B3" s="45" t="s">
        <v>158</v>
      </c>
      <c r="E3" s="45">
        <v>706</v>
      </c>
      <c r="F3" s="45">
        <v>562</v>
      </c>
      <c r="G3" s="45">
        <v>684</v>
      </c>
    </row>
    <row r="4" spans="1:9" s="45" customFormat="1">
      <c r="A4" s="44">
        <v>3</v>
      </c>
      <c r="B4" s="45" t="s">
        <v>159</v>
      </c>
      <c r="E4" s="45">
        <v>435</v>
      </c>
      <c r="F4" s="45">
        <v>375</v>
      </c>
      <c r="G4" s="45">
        <v>652</v>
      </c>
    </row>
    <row r="5" spans="1:9" s="45" customFormat="1">
      <c r="A5" s="44">
        <v>4</v>
      </c>
      <c r="B5" s="45" t="s">
        <v>160</v>
      </c>
      <c r="E5" s="45">
        <v>216</v>
      </c>
      <c r="F5" s="45">
        <v>164</v>
      </c>
      <c r="G5" s="45">
        <v>14</v>
      </c>
    </row>
    <row r="6" spans="1:9" s="45" customFormat="1">
      <c r="A6" s="44">
        <v>5</v>
      </c>
      <c r="B6" s="45" t="s">
        <v>161</v>
      </c>
      <c r="E6" s="45">
        <v>56</v>
      </c>
      <c r="F6" s="45">
        <v>0</v>
      </c>
      <c r="G6" s="45">
        <v>18</v>
      </c>
    </row>
    <row r="7" spans="1:9" s="45" customFormat="1">
      <c r="A7" s="44">
        <v>6</v>
      </c>
      <c r="B7" s="45" t="s">
        <v>162</v>
      </c>
      <c r="E7" s="45">
        <v>635</v>
      </c>
      <c r="F7" s="45">
        <v>506</v>
      </c>
      <c r="G7" s="45">
        <v>412</v>
      </c>
      <c r="I7" s="45" t="s">
        <v>163</v>
      </c>
    </row>
    <row r="8" spans="1:9" s="45" customFormat="1">
      <c r="A8" s="44">
        <v>7</v>
      </c>
      <c r="B8" s="45" t="s">
        <v>164</v>
      </c>
      <c r="E8" s="45">
        <v>0</v>
      </c>
      <c r="F8" s="45">
        <v>0</v>
      </c>
      <c r="G8" s="45">
        <v>4</v>
      </c>
      <c r="I8" s="45" t="s">
        <v>165</v>
      </c>
    </row>
    <row r="9" spans="1:9" s="45" customFormat="1">
      <c r="A9" s="44">
        <v>8</v>
      </c>
      <c r="B9" s="45" t="s">
        <v>166</v>
      </c>
      <c r="E9" s="45">
        <v>50</v>
      </c>
      <c r="F9" s="45">
        <v>33</v>
      </c>
      <c r="G9" s="45">
        <v>233</v>
      </c>
      <c r="I9" s="45" t="s">
        <v>167</v>
      </c>
    </row>
    <row r="10" spans="1:9" s="45" customFormat="1">
      <c r="A10" s="44">
        <v>9</v>
      </c>
      <c r="B10" s="45" t="s">
        <v>168</v>
      </c>
      <c r="E10" s="45">
        <v>706</v>
      </c>
      <c r="F10" s="45">
        <v>562</v>
      </c>
      <c r="G10" s="45">
        <v>684</v>
      </c>
    </row>
    <row r="11" spans="1:9" s="45" customFormat="1">
      <c r="A11" s="44">
        <v>10</v>
      </c>
      <c r="B11" s="45" t="s">
        <v>169</v>
      </c>
      <c r="E11" s="45">
        <v>0</v>
      </c>
      <c r="F11" s="45">
        <v>0</v>
      </c>
      <c r="G11" s="45">
        <v>0</v>
      </c>
      <c r="I11" s="45" t="s">
        <v>170</v>
      </c>
    </row>
    <row r="12" spans="1:9" s="45" customFormat="1">
      <c r="A12" s="44">
        <v>11</v>
      </c>
      <c r="B12" s="45" t="s">
        <v>171</v>
      </c>
      <c r="E12" s="45">
        <v>0</v>
      </c>
      <c r="F12" s="45">
        <v>0</v>
      </c>
      <c r="G12" s="45">
        <v>0</v>
      </c>
      <c r="I12" s="45" t="s">
        <v>172</v>
      </c>
    </row>
    <row r="13" spans="1:9" s="45" customFormat="1">
      <c r="A13" s="44">
        <v>12</v>
      </c>
      <c r="B13" s="45" t="s">
        <v>173</v>
      </c>
      <c r="E13" s="45">
        <v>0</v>
      </c>
      <c r="F13" s="45">
        <v>0</v>
      </c>
      <c r="G13" s="45">
        <v>0</v>
      </c>
      <c r="I13" s="45" t="s">
        <v>174</v>
      </c>
    </row>
    <row r="14" spans="1:9" s="45" customFormat="1">
      <c r="A14" s="44">
        <v>13</v>
      </c>
      <c r="B14" s="45" t="s">
        <v>175</v>
      </c>
      <c r="E14" s="45">
        <v>0</v>
      </c>
      <c r="F14" s="45">
        <v>0</v>
      </c>
      <c r="G14" s="45">
        <v>0</v>
      </c>
      <c r="I14" s="45" t="s">
        <v>176</v>
      </c>
    </row>
    <row r="15" spans="1:9" s="45" customFormat="1">
      <c r="A15" s="44">
        <v>14</v>
      </c>
      <c r="B15" s="45" t="s">
        <v>177</v>
      </c>
      <c r="E15" s="45">
        <v>0</v>
      </c>
      <c r="F15" s="45">
        <v>0</v>
      </c>
      <c r="G15" s="45">
        <v>0</v>
      </c>
    </row>
    <row r="16" spans="1:9" s="45" customFormat="1">
      <c r="A16" s="44">
        <v>15</v>
      </c>
      <c r="B16" s="45" t="s">
        <v>178</v>
      </c>
      <c r="E16" s="45">
        <v>3</v>
      </c>
      <c r="F16" s="45">
        <v>4</v>
      </c>
      <c r="G16" s="45">
        <v>7</v>
      </c>
      <c r="I16" s="45" t="s">
        <v>179</v>
      </c>
    </row>
    <row r="17" spans="1:9" s="45" customFormat="1">
      <c r="A17" s="44">
        <v>16</v>
      </c>
      <c r="B17" s="45" t="s">
        <v>180</v>
      </c>
      <c r="E17" s="45">
        <v>2</v>
      </c>
      <c r="F17" s="45">
        <v>2</v>
      </c>
      <c r="G17" s="45">
        <v>7</v>
      </c>
      <c r="I17" s="45" t="s">
        <v>181</v>
      </c>
    </row>
    <row r="18" spans="1:9" s="45" customFormat="1">
      <c r="A18" s="44">
        <v>17</v>
      </c>
      <c r="B18" s="45" t="s">
        <v>182</v>
      </c>
      <c r="E18" s="45">
        <v>0</v>
      </c>
      <c r="F18" s="45">
        <v>1</v>
      </c>
      <c r="G18" s="45">
        <v>1</v>
      </c>
      <c r="I18" s="45" t="s">
        <v>183</v>
      </c>
    </row>
    <row r="19" spans="1:9" s="45" customFormat="1">
      <c r="A19" s="44">
        <v>18</v>
      </c>
      <c r="B19" s="45" t="s">
        <v>184</v>
      </c>
      <c r="E19" s="45">
        <v>702</v>
      </c>
      <c r="F19" s="45">
        <v>560</v>
      </c>
      <c r="G19" s="45">
        <v>682</v>
      </c>
      <c r="I19" s="45" t="s">
        <v>185</v>
      </c>
    </row>
    <row r="20" spans="1:9" s="45" customFormat="1">
      <c r="A20" s="44">
        <v>19</v>
      </c>
      <c r="B20" s="45" t="s">
        <v>186</v>
      </c>
      <c r="E20" s="45">
        <v>2</v>
      </c>
      <c r="F20" s="45">
        <v>4</v>
      </c>
      <c r="G20" s="45">
        <v>5</v>
      </c>
      <c r="I20" s="45" t="s">
        <v>187</v>
      </c>
    </row>
    <row r="21" spans="1:9" s="45" customFormat="1">
      <c r="A21" s="44">
        <v>20</v>
      </c>
      <c r="B21" s="45" t="s">
        <v>188</v>
      </c>
      <c r="E21" s="45">
        <v>0</v>
      </c>
      <c r="F21" s="45">
        <v>0</v>
      </c>
      <c r="G21" s="45">
        <v>0</v>
      </c>
      <c r="I21" s="45" t="s">
        <v>189</v>
      </c>
    </row>
    <row r="22" spans="1:9" s="45" customFormat="1">
      <c r="A22" s="44">
        <v>21</v>
      </c>
      <c r="B22" s="45" t="s">
        <v>190</v>
      </c>
      <c r="E22" s="45">
        <v>0</v>
      </c>
      <c r="F22" s="45">
        <v>0</v>
      </c>
      <c r="G22" s="45">
        <v>0</v>
      </c>
      <c r="I22" s="45" t="s">
        <v>191</v>
      </c>
    </row>
    <row r="23" spans="1:9" s="45" customFormat="1">
      <c r="A23" s="44">
        <v>22</v>
      </c>
      <c r="B23" s="45" t="s">
        <v>192</v>
      </c>
      <c r="E23" s="45">
        <v>0</v>
      </c>
      <c r="F23" s="45">
        <v>0</v>
      </c>
      <c r="G23" s="45">
        <v>0</v>
      </c>
      <c r="I23" s="45" t="s">
        <v>193</v>
      </c>
    </row>
    <row r="24" spans="1:9" s="45" customFormat="1">
      <c r="A24" s="44">
        <v>23</v>
      </c>
      <c r="B24" s="45" t="s">
        <v>194</v>
      </c>
      <c r="E24" s="45">
        <v>0</v>
      </c>
      <c r="F24" s="45">
        <v>0</v>
      </c>
      <c r="G24" s="45">
        <v>0</v>
      </c>
      <c r="I24" s="45" t="s">
        <v>195</v>
      </c>
    </row>
    <row r="25" spans="1:9" s="45" customFormat="1">
      <c r="A25" s="44">
        <v>24</v>
      </c>
      <c r="B25" s="45" t="s">
        <v>196</v>
      </c>
      <c r="E25" s="45">
        <v>0</v>
      </c>
      <c r="F25" s="45">
        <v>41</v>
      </c>
      <c r="G25" s="45">
        <v>9</v>
      </c>
    </row>
    <row r="26" spans="1:9" s="45" customFormat="1">
      <c r="A26" s="44">
        <v>25</v>
      </c>
      <c r="B26" s="45" t="s">
        <v>197</v>
      </c>
      <c r="E26" s="45">
        <v>1</v>
      </c>
      <c r="F26" s="45">
        <v>5</v>
      </c>
      <c r="G26" s="45">
        <v>5</v>
      </c>
    </row>
    <row r="27" spans="1:9" s="45" customFormat="1">
      <c r="A27" s="44">
        <v>26</v>
      </c>
      <c r="B27" s="45" t="s">
        <v>198</v>
      </c>
      <c r="E27" s="45">
        <v>0</v>
      </c>
      <c r="F27" s="45">
        <v>0</v>
      </c>
      <c r="G27" s="45">
        <v>0</v>
      </c>
    </row>
    <row r="28" spans="1:9" s="45" customFormat="1">
      <c r="A28" s="44">
        <v>27</v>
      </c>
      <c r="B28" s="45" t="s">
        <v>199</v>
      </c>
      <c r="E28" s="45">
        <v>0</v>
      </c>
      <c r="F28" s="45">
        <v>0</v>
      </c>
      <c r="G28" s="45">
        <v>0</v>
      </c>
    </row>
    <row r="30" spans="1:9" s="45" customFormat="1">
      <c r="A30" s="44">
        <v>28</v>
      </c>
      <c r="B30" s="45" t="s">
        <v>200</v>
      </c>
    </row>
    <row r="31" spans="1:9" s="45" customFormat="1">
      <c r="C31" s="50" t="s">
        <v>201</v>
      </c>
      <c r="E31" s="45">
        <v>44</v>
      </c>
      <c r="F31" s="45">
        <v>355</v>
      </c>
      <c r="G31" s="45">
        <v>546</v>
      </c>
    </row>
    <row r="32" spans="1:9" s="45" customFormat="1">
      <c r="B32" s="44">
        <v>1</v>
      </c>
      <c r="C32" s="45" t="s">
        <v>125</v>
      </c>
      <c r="E32" s="45">
        <v>0</v>
      </c>
      <c r="F32" s="45">
        <v>6</v>
      </c>
      <c r="G32" s="45">
        <v>1</v>
      </c>
      <c r="I32" s="45" t="s">
        <v>125</v>
      </c>
    </row>
    <row r="33" spans="2:9" s="45" customFormat="1">
      <c r="B33" s="44">
        <v>2</v>
      </c>
      <c r="C33" s="45" t="s">
        <v>126</v>
      </c>
      <c r="E33" s="45">
        <v>0</v>
      </c>
      <c r="F33" s="45">
        <v>0</v>
      </c>
      <c r="G33" s="45">
        <v>2</v>
      </c>
      <c r="I33" s="45" t="s">
        <v>126</v>
      </c>
    </row>
    <row r="34" spans="2:9" s="45" customFormat="1">
      <c r="B34" s="44">
        <v>3</v>
      </c>
      <c r="C34" s="45" t="s">
        <v>127</v>
      </c>
      <c r="E34" s="45">
        <v>0</v>
      </c>
      <c r="F34" s="45">
        <v>2</v>
      </c>
      <c r="G34" s="45">
        <v>6</v>
      </c>
      <c r="I34" s="45" t="s">
        <v>127</v>
      </c>
    </row>
    <row r="35" spans="2:9" s="45" customFormat="1">
      <c r="B35" s="44">
        <v>4</v>
      </c>
      <c r="C35" s="45" t="s">
        <v>128</v>
      </c>
      <c r="E35" s="45">
        <v>0</v>
      </c>
      <c r="F35" s="45">
        <v>3</v>
      </c>
      <c r="G35" s="45">
        <v>3</v>
      </c>
      <c r="I35" s="45" t="s">
        <v>128</v>
      </c>
    </row>
    <row r="36" spans="2:9" s="45" customFormat="1">
      <c r="B36" s="44">
        <v>5</v>
      </c>
      <c r="C36" s="45" t="s">
        <v>129</v>
      </c>
      <c r="E36" s="45">
        <v>0</v>
      </c>
      <c r="F36" s="45">
        <v>0</v>
      </c>
      <c r="G36" s="45">
        <v>3</v>
      </c>
      <c r="I36" s="45" t="s">
        <v>129</v>
      </c>
    </row>
    <row r="37" spans="2:9" s="45" customFormat="1">
      <c r="B37" s="44">
        <v>6</v>
      </c>
      <c r="C37" s="45" t="s">
        <v>130</v>
      </c>
      <c r="E37" s="45">
        <v>0</v>
      </c>
      <c r="F37" s="45">
        <v>2</v>
      </c>
      <c r="G37" s="45">
        <v>5</v>
      </c>
      <c r="I37" s="45" t="s">
        <v>130</v>
      </c>
    </row>
    <row r="38" spans="2:9" s="45" customFormat="1">
      <c r="B38" s="44">
        <v>7</v>
      </c>
      <c r="C38" s="45" t="s">
        <v>131</v>
      </c>
      <c r="E38" s="45">
        <v>2</v>
      </c>
      <c r="F38" s="45">
        <v>14</v>
      </c>
      <c r="G38" s="45">
        <v>22</v>
      </c>
      <c r="I38" s="45" t="s">
        <v>131</v>
      </c>
    </row>
    <row r="39" spans="2:9" s="45" customFormat="1">
      <c r="B39" s="44">
        <v>8</v>
      </c>
      <c r="C39" s="45" t="s">
        <v>132</v>
      </c>
      <c r="E39" s="45">
        <v>0</v>
      </c>
      <c r="F39" s="45">
        <v>5</v>
      </c>
      <c r="G39" s="45">
        <v>6</v>
      </c>
      <c r="I39" s="45" t="s">
        <v>132</v>
      </c>
    </row>
    <row r="40" spans="2:9" s="45" customFormat="1">
      <c r="B40" s="44">
        <v>9</v>
      </c>
      <c r="C40" s="45" t="s">
        <v>133</v>
      </c>
      <c r="E40" s="45">
        <v>0</v>
      </c>
      <c r="F40" s="45">
        <v>2</v>
      </c>
      <c r="G40" s="45">
        <v>8</v>
      </c>
      <c r="I40" s="45" t="s">
        <v>133</v>
      </c>
    </row>
    <row r="41" spans="2:9" s="45" customFormat="1">
      <c r="B41" s="44">
        <v>10</v>
      </c>
      <c r="C41" s="45" t="s">
        <v>134</v>
      </c>
      <c r="E41" s="45">
        <v>0</v>
      </c>
      <c r="F41" s="45">
        <v>0</v>
      </c>
      <c r="G41" s="45">
        <v>1</v>
      </c>
      <c r="I41" s="45" t="s">
        <v>134</v>
      </c>
    </row>
    <row r="42" spans="2:9" s="45" customFormat="1">
      <c r="B42" s="44">
        <v>11</v>
      </c>
      <c r="C42" s="45" t="s">
        <v>135</v>
      </c>
      <c r="E42" s="45">
        <v>0</v>
      </c>
      <c r="F42" s="45">
        <v>2</v>
      </c>
      <c r="G42" s="45">
        <v>1</v>
      </c>
      <c r="I42" s="45" t="s">
        <v>135</v>
      </c>
    </row>
    <row r="43" spans="2:9" s="45" customFormat="1">
      <c r="B43" s="44">
        <v>12</v>
      </c>
      <c r="C43" s="45" t="s">
        <v>136</v>
      </c>
      <c r="E43" s="45">
        <v>2</v>
      </c>
      <c r="F43" s="45">
        <v>0</v>
      </c>
      <c r="G43" s="45">
        <v>2</v>
      </c>
      <c r="I43" s="45" t="s">
        <v>136</v>
      </c>
    </row>
    <row r="44" spans="2:9" s="45" customFormat="1">
      <c r="B44" s="44">
        <v>13</v>
      </c>
      <c r="C44" s="45" t="s">
        <v>137</v>
      </c>
      <c r="E44" s="45">
        <v>0</v>
      </c>
      <c r="F44" s="45">
        <v>6</v>
      </c>
      <c r="G44" s="45">
        <v>19</v>
      </c>
      <c r="I44" s="45" t="s">
        <v>137</v>
      </c>
    </row>
    <row r="45" spans="2:9" s="45" customFormat="1">
      <c r="B45" s="44">
        <v>14</v>
      </c>
      <c r="C45" s="45" t="s">
        <v>138</v>
      </c>
      <c r="E45" s="45">
        <v>0</v>
      </c>
      <c r="F45" s="45">
        <v>1</v>
      </c>
      <c r="G45" s="45">
        <v>1</v>
      </c>
      <c r="I45" s="45" t="s">
        <v>138</v>
      </c>
    </row>
    <row r="46" spans="2:9" s="45" customFormat="1">
      <c r="B46" s="44">
        <v>15</v>
      </c>
      <c r="C46" s="45" t="s">
        <v>139</v>
      </c>
      <c r="E46" s="45">
        <v>0</v>
      </c>
      <c r="F46" s="45">
        <v>2</v>
      </c>
      <c r="G46" s="45">
        <v>5</v>
      </c>
      <c r="I46" s="45" t="s">
        <v>139</v>
      </c>
    </row>
    <row r="47" spans="2:9" s="45" customFormat="1">
      <c r="B47" s="44">
        <v>16</v>
      </c>
      <c r="C47" s="45" t="s">
        <v>140</v>
      </c>
      <c r="E47" s="45">
        <v>0</v>
      </c>
      <c r="F47" s="45">
        <v>1</v>
      </c>
      <c r="G47" s="45">
        <v>0</v>
      </c>
      <c r="I47" s="45" t="s">
        <v>140</v>
      </c>
    </row>
    <row r="48" spans="2:9" s="45" customFormat="1">
      <c r="B48" s="44">
        <v>17</v>
      </c>
      <c r="C48" s="45" t="s">
        <v>141</v>
      </c>
      <c r="E48" s="45">
        <v>2</v>
      </c>
      <c r="F48" s="45">
        <v>0</v>
      </c>
      <c r="G48" s="45">
        <v>4</v>
      </c>
      <c r="I48" s="45" t="s">
        <v>141</v>
      </c>
    </row>
    <row r="49" spans="2:9" s="45" customFormat="1">
      <c r="B49" s="44">
        <v>18</v>
      </c>
      <c r="C49" s="45" t="s">
        <v>142</v>
      </c>
      <c r="E49" s="45">
        <v>1</v>
      </c>
      <c r="F49" s="45">
        <v>9</v>
      </c>
      <c r="G49" s="45">
        <v>0</v>
      </c>
      <c r="I49" s="45" t="s">
        <v>142</v>
      </c>
    </row>
    <row r="50" spans="2:9" s="45" customFormat="1">
      <c r="B50" s="44">
        <v>19</v>
      </c>
      <c r="C50" s="45" t="s">
        <v>143</v>
      </c>
      <c r="E50" s="45">
        <v>0</v>
      </c>
      <c r="F50" s="45">
        <v>1</v>
      </c>
      <c r="G50" s="45">
        <v>1</v>
      </c>
      <c r="I50" s="45" t="s">
        <v>143</v>
      </c>
    </row>
    <row r="51" spans="2:9" s="45" customFormat="1">
      <c r="B51" s="44">
        <v>20</v>
      </c>
      <c r="C51" s="45" t="s">
        <v>144</v>
      </c>
      <c r="E51" s="45">
        <v>0</v>
      </c>
      <c r="F51" s="45">
        <v>0</v>
      </c>
      <c r="G51" s="45">
        <v>5</v>
      </c>
      <c r="I51" s="45" t="s">
        <v>144</v>
      </c>
    </row>
    <row r="52" spans="2:9" s="45" customFormat="1">
      <c r="B52" s="44">
        <v>21</v>
      </c>
      <c r="C52" s="45" t="s">
        <v>145</v>
      </c>
      <c r="E52" s="45">
        <v>0</v>
      </c>
      <c r="F52" s="45">
        <v>4</v>
      </c>
      <c r="G52" s="45">
        <v>5</v>
      </c>
      <c r="I52" s="45" t="s">
        <v>145</v>
      </c>
    </row>
    <row r="53" spans="2:9" s="45" customFormat="1">
      <c r="B53" s="44">
        <v>22</v>
      </c>
      <c r="C53" s="45" t="s">
        <v>146</v>
      </c>
      <c r="E53" s="45">
        <v>0</v>
      </c>
      <c r="F53" s="45">
        <v>1</v>
      </c>
      <c r="G53" s="45">
        <v>0</v>
      </c>
      <c r="I53" s="45" t="s">
        <v>146</v>
      </c>
    </row>
    <row r="54" spans="2:9" s="45" customFormat="1">
      <c r="B54" s="44">
        <v>23</v>
      </c>
      <c r="C54" s="45" t="s">
        <v>147</v>
      </c>
      <c r="E54" s="45">
        <v>0</v>
      </c>
      <c r="F54" s="45">
        <v>0</v>
      </c>
      <c r="G54" s="45">
        <v>1</v>
      </c>
      <c r="I54" s="45" t="s">
        <v>147</v>
      </c>
    </row>
    <row r="55" spans="2:9" s="45" customFormat="1">
      <c r="B55" s="44">
        <v>24</v>
      </c>
      <c r="C55" s="45" t="s">
        <v>148</v>
      </c>
      <c r="E55" s="45">
        <v>0</v>
      </c>
      <c r="F55" s="45">
        <v>0</v>
      </c>
      <c r="G55" s="45">
        <v>0</v>
      </c>
      <c r="I55" s="45" t="s">
        <v>148</v>
      </c>
    </row>
    <row r="56" spans="2:9" s="45" customFormat="1">
      <c r="C56" s="45" t="s">
        <v>149</v>
      </c>
      <c r="E56" s="45">
        <v>17</v>
      </c>
      <c r="F56" s="45">
        <v>247</v>
      </c>
      <c r="G56" s="45">
        <v>293</v>
      </c>
      <c r="I56" s="45" t="s">
        <v>149</v>
      </c>
    </row>
    <row r="57" spans="2:9" s="45" customFormat="1">
      <c r="C57" s="45" t="s">
        <v>150</v>
      </c>
      <c r="E57" s="45">
        <v>0</v>
      </c>
      <c r="F57" s="45">
        <v>6</v>
      </c>
      <c r="G57" s="45">
        <v>14</v>
      </c>
      <c r="I57" s="45" t="s">
        <v>150</v>
      </c>
    </row>
    <row r="58" spans="2:9" s="45" customFormat="1">
      <c r="C58" s="45" t="s">
        <v>151</v>
      </c>
      <c r="E58" s="45">
        <v>1</v>
      </c>
      <c r="F58" s="45">
        <v>4</v>
      </c>
      <c r="G58" s="45">
        <v>16</v>
      </c>
      <c r="I58" s="45" t="s">
        <v>151</v>
      </c>
    </row>
    <row r="59" spans="2:9" s="45" customFormat="1">
      <c r="C59" s="45" t="s">
        <v>152</v>
      </c>
      <c r="E59" s="45">
        <v>0</v>
      </c>
      <c r="F59" s="45">
        <v>10</v>
      </c>
      <c r="G59" s="45">
        <v>8</v>
      </c>
      <c r="I59" s="45" t="s">
        <v>152</v>
      </c>
    </row>
    <row r="60" spans="2:9" s="45" customFormat="1">
      <c r="C60" s="45" t="s">
        <v>153</v>
      </c>
      <c r="E60" s="45">
        <v>2</v>
      </c>
      <c r="F60" s="45">
        <v>6</v>
      </c>
      <c r="G60" s="45">
        <v>6</v>
      </c>
      <c r="I60" s="45" t="s">
        <v>153</v>
      </c>
    </row>
    <row r="61" spans="2:9" s="45" customFormat="1">
      <c r="C61" s="45" t="s">
        <v>154</v>
      </c>
      <c r="E61" s="45">
        <v>2</v>
      </c>
      <c r="F61" s="45">
        <v>9</v>
      </c>
      <c r="G61" s="45">
        <v>30</v>
      </c>
      <c r="I61" s="45" t="s">
        <v>154</v>
      </c>
    </row>
    <row r="62" spans="2:9" s="45" customFormat="1">
      <c r="C62" s="45" t="s">
        <v>202</v>
      </c>
      <c r="E62" s="45">
        <v>662</v>
      </c>
      <c r="F62" s="45">
        <v>190</v>
      </c>
      <c r="G62" s="45">
        <v>119</v>
      </c>
      <c r="I62" s="45" t="s">
        <v>202</v>
      </c>
    </row>
    <row r="63" spans="2:9" s="45" customFormat="1">
      <c r="C63" s="45" t="s">
        <v>203</v>
      </c>
      <c r="E63" s="45">
        <v>15</v>
      </c>
      <c r="F63" s="45">
        <v>12</v>
      </c>
      <c r="G63" s="45">
        <v>78</v>
      </c>
      <c r="I63" s="45" t="s">
        <v>203</v>
      </c>
    </row>
    <row r="65" spans="1:9" s="45" customFormat="1">
      <c r="A65" s="44">
        <v>29</v>
      </c>
      <c r="B65" s="45" t="s">
        <v>204</v>
      </c>
    </row>
    <row r="66" spans="1:9" s="45" customFormat="1">
      <c r="B66" s="44">
        <v>1</v>
      </c>
      <c r="C66" s="45" t="s">
        <v>35</v>
      </c>
    </row>
    <row r="67" spans="1:9" s="45" customFormat="1">
      <c r="C67" s="44">
        <v>1</v>
      </c>
      <c r="D67" s="45" t="s">
        <v>48</v>
      </c>
      <c r="E67" s="45">
        <v>1</v>
      </c>
      <c r="F67" s="45">
        <v>1</v>
      </c>
      <c r="G67" s="45">
        <v>1</v>
      </c>
      <c r="I67" s="45" t="s">
        <v>205</v>
      </c>
    </row>
    <row r="68" spans="1:9" s="45" customFormat="1">
      <c r="C68" s="44">
        <v>2</v>
      </c>
      <c r="D68" s="45" t="s">
        <v>49</v>
      </c>
      <c r="E68" s="45">
        <v>2</v>
      </c>
      <c r="F68" s="45">
        <v>3</v>
      </c>
      <c r="G68" s="45">
        <v>3</v>
      </c>
      <c r="I68" s="45" t="s">
        <v>206</v>
      </c>
    </row>
    <row r="69" spans="1:9" s="45" customFormat="1">
      <c r="C69" s="44">
        <v>3</v>
      </c>
      <c r="D69" s="45" t="s">
        <v>50</v>
      </c>
      <c r="E69" s="45">
        <v>0</v>
      </c>
      <c r="F69" s="45">
        <v>0</v>
      </c>
      <c r="G69" s="45">
        <v>0</v>
      </c>
      <c r="I69" s="45" t="s">
        <v>207</v>
      </c>
    </row>
    <row r="70" spans="1:9" s="45" customFormat="1">
      <c r="C70" s="44">
        <v>4</v>
      </c>
      <c r="D70" s="45" t="s">
        <v>51</v>
      </c>
      <c r="E70" s="45">
        <v>0</v>
      </c>
      <c r="F70" s="45">
        <v>0</v>
      </c>
      <c r="G70" s="45">
        <v>3</v>
      </c>
      <c r="I70" s="45" t="s">
        <v>208</v>
      </c>
    </row>
    <row r="71" spans="1:9" s="45" customFormat="1">
      <c r="C71" s="44">
        <v>5</v>
      </c>
      <c r="D71" s="45" t="s">
        <v>52</v>
      </c>
      <c r="E71" s="45">
        <v>0</v>
      </c>
      <c r="F71" s="45">
        <v>0</v>
      </c>
      <c r="G71" s="45">
        <v>0</v>
      </c>
      <c r="I71" s="45" t="s">
        <v>209</v>
      </c>
    </row>
    <row r="72" spans="1:9" s="45" customFormat="1">
      <c r="B72" s="44">
        <v>2</v>
      </c>
      <c r="C72" s="45" t="s">
        <v>80</v>
      </c>
    </row>
    <row r="73" spans="1:9" s="45" customFormat="1">
      <c r="C73" s="44">
        <v>1</v>
      </c>
      <c r="D73" s="45" t="s">
        <v>64</v>
      </c>
      <c r="E73" s="45">
        <v>1</v>
      </c>
      <c r="F73" s="45">
        <v>0</v>
      </c>
      <c r="G73" s="45">
        <v>0</v>
      </c>
      <c r="I73" s="45" t="s">
        <v>210</v>
      </c>
    </row>
    <row r="74" spans="1:9" s="45" customFormat="1">
      <c r="C74" s="44">
        <v>2</v>
      </c>
      <c r="D74" s="45" t="s">
        <v>65</v>
      </c>
      <c r="E74" s="45">
        <v>2</v>
      </c>
      <c r="F74" s="45">
        <v>1</v>
      </c>
      <c r="G74" s="45">
        <v>15</v>
      </c>
      <c r="I74" s="45" t="s">
        <v>211</v>
      </c>
    </row>
    <row r="75" spans="1:9" s="45" customFormat="1">
      <c r="C75" s="44">
        <v>3</v>
      </c>
      <c r="D75" s="45" t="s">
        <v>66</v>
      </c>
      <c r="E75" s="45">
        <v>4</v>
      </c>
      <c r="F75" s="45">
        <v>9</v>
      </c>
      <c r="G75" s="45">
        <v>12</v>
      </c>
      <c r="I75" s="45" t="s">
        <v>212</v>
      </c>
    </row>
    <row r="76" spans="1:9" s="45" customFormat="1">
      <c r="C76" s="44">
        <v>4</v>
      </c>
      <c r="D76" s="45" t="s">
        <v>67</v>
      </c>
      <c r="E76" s="45">
        <v>2</v>
      </c>
      <c r="F76" s="45">
        <v>0</v>
      </c>
      <c r="G76" s="45">
        <v>5</v>
      </c>
      <c r="I76" s="45" t="s">
        <v>213</v>
      </c>
    </row>
    <row r="77" spans="1:9" s="45" customFormat="1">
      <c r="C77" s="44">
        <v>5</v>
      </c>
      <c r="D77" s="45" t="s">
        <v>68</v>
      </c>
      <c r="E77" s="45">
        <v>693</v>
      </c>
      <c r="F77" s="45">
        <v>550</v>
      </c>
      <c r="G77" s="45">
        <v>650</v>
      </c>
      <c r="I77" s="45" t="s">
        <v>214</v>
      </c>
    </row>
    <row r="78" spans="1:9" s="45" customFormat="1">
      <c r="B78" s="44">
        <v>3</v>
      </c>
      <c r="C78" s="45" t="s">
        <v>81</v>
      </c>
    </row>
    <row r="79" spans="1:9" s="45" customFormat="1">
      <c r="C79" s="44">
        <v>1</v>
      </c>
      <c r="D79" s="45" t="s">
        <v>69</v>
      </c>
      <c r="E79" s="45">
        <v>0</v>
      </c>
      <c r="F79" s="45">
        <v>0</v>
      </c>
      <c r="G79" s="45">
        <v>1</v>
      </c>
      <c r="I79" s="45" t="s">
        <v>215</v>
      </c>
    </row>
    <row r="80" spans="1:9" s="45" customFormat="1">
      <c r="C80" s="44">
        <v>2</v>
      </c>
      <c r="D80" s="45" t="s">
        <v>70</v>
      </c>
      <c r="E80" s="45">
        <v>1</v>
      </c>
      <c r="F80" s="45">
        <v>4</v>
      </c>
      <c r="G80" s="45">
        <v>4</v>
      </c>
      <c r="I80" s="45" t="s">
        <v>216</v>
      </c>
    </row>
    <row r="81" spans="2:9" s="45" customFormat="1">
      <c r="C81" s="44">
        <v>3</v>
      </c>
      <c r="D81" s="45" t="s">
        <v>71</v>
      </c>
      <c r="E81" s="45">
        <v>0</v>
      </c>
      <c r="F81" s="45">
        <v>0</v>
      </c>
      <c r="G81" s="45">
        <v>0</v>
      </c>
      <c r="I81" s="45" t="s">
        <v>217</v>
      </c>
    </row>
    <row r="82" spans="2:9" s="45" customFormat="1">
      <c r="C82" s="44">
        <v>4</v>
      </c>
      <c r="D82" s="45" t="s">
        <v>72</v>
      </c>
      <c r="E82" s="45">
        <v>0</v>
      </c>
      <c r="F82" s="45">
        <v>0</v>
      </c>
      <c r="G82" s="45">
        <v>0</v>
      </c>
      <c r="I82" s="45" t="s">
        <v>218</v>
      </c>
    </row>
    <row r="83" spans="2:9" s="45" customFormat="1">
      <c r="C83" s="44">
        <v>5</v>
      </c>
      <c r="D83" s="45" t="s">
        <v>73</v>
      </c>
      <c r="E83" s="45">
        <v>1</v>
      </c>
      <c r="F83" s="45">
        <v>0</v>
      </c>
      <c r="G83" s="45">
        <v>0</v>
      </c>
      <c r="I83" s="45" t="s">
        <v>219</v>
      </c>
    </row>
    <row r="84" spans="2:9" s="45" customFormat="1">
      <c r="B84" s="44">
        <v>4</v>
      </c>
      <c r="C84" s="45" t="s">
        <v>220</v>
      </c>
    </row>
    <row r="85" spans="2:9" s="45" customFormat="1">
      <c r="C85" s="44">
        <v>1</v>
      </c>
      <c r="D85" s="45" t="s">
        <v>59</v>
      </c>
      <c r="E85" s="45">
        <v>0</v>
      </c>
      <c r="F85" s="45">
        <v>1</v>
      </c>
      <c r="G85" s="45">
        <v>0</v>
      </c>
      <c r="I85" s="45" t="s">
        <v>221</v>
      </c>
    </row>
    <row r="86" spans="2:9" s="45" customFormat="1">
      <c r="C86" s="44">
        <v>2</v>
      </c>
      <c r="D86" s="45" t="s">
        <v>60</v>
      </c>
      <c r="E86" s="45">
        <v>0</v>
      </c>
      <c r="F86" s="45">
        <v>0</v>
      </c>
      <c r="G86" s="45">
        <v>0</v>
      </c>
      <c r="I86" s="45" t="s">
        <v>222</v>
      </c>
    </row>
    <row r="87" spans="2:9" s="45" customFormat="1">
      <c r="C87" s="44">
        <v>3</v>
      </c>
      <c r="D87" s="45" t="s">
        <v>61</v>
      </c>
      <c r="E87" s="45">
        <v>0</v>
      </c>
      <c r="F87" s="45">
        <v>0</v>
      </c>
      <c r="G87" s="45">
        <v>1</v>
      </c>
      <c r="I87" s="45" t="s">
        <v>223</v>
      </c>
    </row>
    <row r="88" spans="2:9" s="45" customFormat="1">
      <c r="C88" s="44">
        <v>4</v>
      </c>
      <c r="D88" s="45" t="s">
        <v>62</v>
      </c>
      <c r="E88" s="45">
        <v>0</v>
      </c>
      <c r="F88" s="45">
        <v>0</v>
      </c>
      <c r="G88" s="45">
        <v>0</v>
      </c>
      <c r="I88" s="45" t="s">
        <v>224</v>
      </c>
    </row>
    <row r="89" spans="2:9" s="45" customFormat="1">
      <c r="C89" s="44">
        <v>5</v>
      </c>
      <c r="D89" s="45" t="s">
        <v>63</v>
      </c>
      <c r="E89" s="45">
        <v>0</v>
      </c>
      <c r="F89" s="45">
        <v>0</v>
      </c>
      <c r="G89" s="45">
        <v>0</v>
      </c>
      <c r="I89" s="45" t="s">
        <v>225</v>
      </c>
    </row>
    <row r="90" spans="2:9" s="45" customFormat="1">
      <c r="B90" s="44">
        <v>5</v>
      </c>
      <c r="C90" s="45" t="s">
        <v>77</v>
      </c>
    </row>
    <row r="91" spans="2:9" s="45" customFormat="1">
      <c r="C91" s="44">
        <v>1</v>
      </c>
      <c r="D91" s="45" t="s">
        <v>226</v>
      </c>
      <c r="E91" s="45">
        <v>0</v>
      </c>
      <c r="F91" s="45">
        <v>0</v>
      </c>
      <c r="G91" s="45">
        <v>0</v>
      </c>
      <c r="I91" s="45" t="s">
        <v>227</v>
      </c>
    </row>
    <row r="92" spans="2:9" s="45" customFormat="1">
      <c r="C92" s="44">
        <v>2</v>
      </c>
      <c r="D92" s="45" t="s">
        <v>54</v>
      </c>
      <c r="E92" s="45">
        <v>0</v>
      </c>
      <c r="F92" s="45">
        <v>1</v>
      </c>
      <c r="G92" s="45">
        <v>0</v>
      </c>
      <c r="I92" s="45" t="s">
        <v>228</v>
      </c>
    </row>
    <row r="93" spans="2:9" s="45" customFormat="1">
      <c r="C93" s="44">
        <v>3</v>
      </c>
      <c r="D93" s="45" t="s">
        <v>229</v>
      </c>
      <c r="E93" s="45">
        <v>0</v>
      </c>
      <c r="F93" s="45">
        <v>0</v>
      </c>
      <c r="G93" s="45">
        <v>3</v>
      </c>
      <c r="I93" s="45" t="s">
        <v>230</v>
      </c>
    </row>
    <row r="94" spans="2:9" s="45" customFormat="1">
      <c r="C94" s="44">
        <v>4</v>
      </c>
      <c r="D94" s="45" t="s">
        <v>231</v>
      </c>
      <c r="E94" s="45">
        <v>2</v>
      </c>
      <c r="F94" s="45">
        <v>1</v>
      </c>
      <c r="G94" s="45">
        <v>4</v>
      </c>
      <c r="I94" s="45" t="s">
        <v>232</v>
      </c>
    </row>
    <row r="95" spans="2:9" s="45" customFormat="1">
      <c r="C95" s="44">
        <v>5</v>
      </c>
      <c r="D95" s="45" t="s">
        <v>233</v>
      </c>
      <c r="E95" s="45">
        <v>0</v>
      </c>
      <c r="F95" s="45">
        <v>0</v>
      </c>
      <c r="G95" s="45">
        <v>0</v>
      </c>
      <c r="I95" s="45" t="s">
        <v>234</v>
      </c>
    </row>
    <row r="96" spans="2:9" s="45" customFormat="1">
      <c r="C96" s="44">
        <v>6</v>
      </c>
      <c r="D96" s="45" t="s">
        <v>235</v>
      </c>
      <c r="E96" s="45">
        <v>0</v>
      </c>
      <c r="F96" s="45">
        <v>0</v>
      </c>
      <c r="G96" s="45">
        <v>0</v>
      </c>
      <c r="I96" s="45" t="s">
        <v>236</v>
      </c>
    </row>
    <row r="97" spans="1:21" s="45" customFormat="1">
      <c r="C97" s="44">
        <v>7</v>
      </c>
      <c r="D97" s="45" t="s">
        <v>237</v>
      </c>
      <c r="E97" s="45">
        <v>0</v>
      </c>
      <c r="F97" s="45">
        <v>0</v>
      </c>
      <c r="G97" s="45">
        <v>0</v>
      </c>
      <c r="I97" s="45" t="s">
        <v>238</v>
      </c>
    </row>
    <row r="98" spans="1:21" s="45" customFormat="1">
      <c r="C98" s="44">
        <v>8</v>
      </c>
      <c r="D98" s="45" t="s">
        <v>239</v>
      </c>
      <c r="E98" s="45">
        <v>0</v>
      </c>
      <c r="F98" s="45">
        <v>0</v>
      </c>
      <c r="G98" s="45">
        <v>0</v>
      </c>
      <c r="I98" s="45" t="s">
        <v>240</v>
      </c>
    </row>
    <row r="99" spans="1:21" s="45" customFormat="1">
      <c r="C99" s="44">
        <v>9</v>
      </c>
      <c r="D99" s="45" t="s">
        <v>241</v>
      </c>
      <c r="E99" s="45">
        <v>0</v>
      </c>
      <c r="F99" s="45">
        <v>0</v>
      </c>
      <c r="G99" s="45">
        <v>0</v>
      </c>
      <c r="I99" s="45" t="s">
        <v>242</v>
      </c>
    </row>
    <row r="100" spans="1:21" s="45" customFormat="1">
      <c r="C100" s="44">
        <v>10</v>
      </c>
      <c r="D100" s="45" t="s">
        <v>243</v>
      </c>
      <c r="E100" s="45">
        <v>0</v>
      </c>
      <c r="F100" s="45">
        <v>0</v>
      </c>
      <c r="G100" s="45">
        <v>0</v>
      </c>
      <c r="I100" s="45" t="s">
        <v>244</v>
      </c>
    </row>
    <row r="101" spans="1:21" s="45" customFormat="1">
      <c r="C101" s="44">
        <v>11</v>
      </c>
      <c r="D101" s="45" t="s">
        <v>245</v>
      </c>
      <c r="E101" s="45">
        <v>0</v>
      </c>
      <c r="F101" s="45">
        <v>0</v>
      </c>
      <c r="G101" s="45">
        <v>0</v>
      </c>
      <c r="I101" s="45" t="s">
        <v>246</v>
      </c>
    </row>
    <row r="103" spans="1:21" s="45" customFormat="1">
      <c r="A103" s="44">
        <v>30</v>
      </c>
      <c r="B103" s="45" t="s">
        <v>247</v>
      </c>
      <c r="E103" s="45">
        <v>1</v>
      </c>
      <c r="F103" s="45">
        <v>2</v>
      </c>
      <c r="G103" s="45">
        <v>3</v>
      </c>
      <c r="H103" s="45">
        <v>4</v>
      </c>
      <c r="I103" s="45">
        <v>5</v>
      </c>
      <c r="K103" s="45">
        <v>1</v>
      </c>
      <c r="L103" s="45">
        <v>2</v>
      </c>
      <c r="M103" s="45">
        <v>3</v>
      </c>
      <c r="N103" s="45">
        <v>4</v>
      </c>
      <c r="O103" s="45">
        <v>5</v>
      </c>
      <c r="Q103" s="45">
        <v>1</v>
      </c>
      <c r="R103" s="45">
        <v>2</v>
      </c>
      <c r="S103" s="45">
        <v>3</v>
      </c>
      <c r="T103" s="45">
        <v>4</v>
      </c>
      <c r="U103" s="45">
        <v>5</v>
      </c>
    </row>
    <row r="104" spans="1:21" s="45" customFormat="1">
      <c r="B104" s="44">
        <v>1</v>
      </c>
      <c r="C104" s="45" t="s">
        <v>125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K104" s="45">
        <v>0</v>
      </c>
      <c r="L104" s="45">
        <v>6</v>
      </c>
      <c r="M104" s="45">
        <v>0</v>
      </c>
      <c r="N104" s="45">
        <v>0</v>
      </c>
      <c r="O104" s="45">
        <v>0</v>
      </c>
      <c r="Q104" s="45">
        <v>0</v>
      </c>
      <c r="R104" s="45">
        <v>1</v>
      </c>
      <c r="S104" s="45">
        <v>0</v>
      </c>
      <c r="T104" s="45">
        <v>0</v>
      </c>
      <c r="U104" s="45">
        <v>0</v>
      </c>
    </row>
    <row r="105" spans="1:21" s="45" customFormat="1">
      <c r="B105" s="44">
        <v>2</v>
      </c>
      <c r="C105" s="45" t="s">
        <v>126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Q105" s="45">
        <v>0</v>
      </c>
      <c r="R105" s="45">
        <v>2</v>
      </c>
      <c r="S105" s="45">
        <v>0</v>
      </c>
      <c r="T105" s="45">
        <v>0</v>
      </c>
      <c r="U105" s="45">
        <v>0</v>
      </c>
    </row>
    <row r="106" spans="1:21" s="45" customFormat="1">
      <c r="B106" s="44">
        <v>3</v>
      </c>
      <c r="C106" s="45" t="s">
        <v>127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K106" s="45">
        <v>0</v>
      </c>
      <c r="L106" s="45">
        <v>2</v>
      </c>
      <c r="M106" s="45">
        <v>0</v>
      </c>
      <c r="N106" s="45">
        <v>0</v>
      </c>
      <c r="O106" s="45">
        <v>0</v>
      </c>
      <c r="Q106" s="45">
        <v>0</v>
      </c>
      <c r="R106" s="45">
        <v>6</v>
      </c>
      <c r="S106" s="45">
        <v>0</v>
      </c>
      <c r="T106" s="45">
        <v>0</v>
      </c>
      <c r="U106" s="45">
        <v>0</v>
      </c>
    </row>
    <row r="107" spans="1:21" s="45" customFormat="1">
      <c r="B107" s="44">
        <v>4</v>
      </c>
      <c r="C107" s="45" t="s">
        <v>128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K107" s="45">
        <v>0</v>
      </c>
      <c r="L107" s="45">
        <v>3</v>
      </c>
      <c r="M107" s="45">
        <v>0</v>
      </c>
      <c r="N107" s="45">
        <v>0</v>
      </c>
      <c r="O107" s="45">
        <v>0</v>
      </c>
      <c r="Q107" s="45">
        <v>0</v>
      </c>
      <c r="R107" s="45">
        <v>3</v>
      </c>
      <c r="S107" s="45">
        <v>0</v>
      </c>
      <c r="T107" s="45">
        <v>0</v>
      </c>
      <c r="U107" s="45">
        <v>0</v>
      </c>
    </row>
    <row r="108" spans="1:21" s="45" customFormat="1">
      <c r="B108" s="44">
        <v>5</v>
      </c>
      <c r="C108" s="45" t="s">
        <v>129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Q108" s="45">
        <v>0</v>
      </c>
      <c r="R108" s="45">
        <v>3</v>
      </c>
      <c r="S108" s="45">
        <v>0</v>
      </c>
      <c r="T108" s="45">
        <v>0</v>
      </c>
      <c r="U108" s="45">
        <v>0</v>
      </c>
    </row>
    <row r="109" spans="1:21" s="45" customFormat="1">
      <c r="B109" s="44">
        <v>6</v>
      </c>
      <c r="C109" s="45" t="s">
        <v>130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K109" s="45">
        <v>0</v>
      </c>
      <c r="L109" s="45">
        <v>2</v>
      </c>
      <c r="M109" s="45">
        <v>0</v>
      </c>
      <c r="N109" s="45">
        <v>0</v>
      </c>
      <c r="O109" s="45">
        <v>0</v>
      </c>
      <c r="Q109" s="45">
        <v>0</v>
      </c>
      <c r="R109" s="45">
        <v>5</v>
      </c>
      <c r="S109" s="45">
        <v>0</v>
      </c>
      <c r="T109" s="45">
        <v>0</v>
      </c>
      <c r="U109" s="45">
        <v>0</v>
      </c>
    </row>
    <row r="110" spans="1:21" s="45" customFormat="1">
      <c r="B110" s="44">
        <v>7</v>
      </c>
      <c r="C110" s="45" t="s">
        <v>131</v>
      </c>
      <c r="E110" s="45">
        <v>0</v>
      </c>
      <c r="F110" s="45">
        <v>2</v>
      </c>
      <c r="G110" s="45">
        <v>0</v>
      </c>
      <c r="H110" s="45">
        <v>0</v>
      </c>
      <c r="I110" s="45">
        <v>0</v>
      </c>
      <c r="K110" s="45">
        <v>1</v>
      </c>
      <c r="L110" s="45">
        <v>13</v>
      </c>
      <c r="M110" s="45">
        <v>0</v>
      </c>
      <c r="N110" s="45">
        <v>1</v>
      </c>
      <c r="O110" s="45">
        <v>0</v>
      </c>
      <c r="Q110" s="45">
        <v>0</v>
      </c>
      <c r="R110" s="45">
        <v>22</v>
      </c>
      <c r="S110" s="45">
        <v>0</v>
      </c>
      <c r="T110" s="45">
        <v>0</v>
      </c>
      <c r="U110" s="45">
        <v>0</v>
      </c>
    </row>
    <row r="111" spans="1:21" s="45" customFormat="1">
      <c r="B111" s="44">
        <v>8</v>
      </c>
      <c r="C111" s="45" t="s">
        <v>132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K111" s="45">
        <v>0</v>
      </c>
      <c r="L111" s="45">
        <v>5</v>
      </c>
      <c r="M111" s="45">
        <v>0</v>
      </c>
      <c r="N111" s="45">
        <v>0</v>
      </c>
      <c r="O111" s="45">
        <v>0</v>
      </c>
      <c r="Q111" s="45">
        <v>0</v>
      </c>
      <c r="R111" s="45">
        <v>6</v>
      </c>
      <c r="S111" s="45">
        <v>0</v>
      </c>
      <c r="T111" s="45">
        <v>0</v>
      </c>
      <c r="U111" s="45">
        <v>0</v>
      </c>
    </row>
    <row r="112" spans="1:21" s="45" customFormat="1">
      <c r="B112" s="44">
        <v>9</v>
      </c>
      <c r="C112" s="45" t="s">
        <v>133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K112" s="45">
        <v>0</v>
      </c>
      <c r="L112" s="45">
        <v>2</v>
      </c>
      <c r="M112" s="45">
        <v>1</v>
      </c>
      <c r="N112" s="45">
        <v>0</v>
      </c>
      <c r="O112" s="45">
        <v>0</v>
      </c>
      <c r="Q112" s="45">
        <v>0</v>
      </c>
      <c r="R112" s="45">
        <v>8</v>
      </c>
      <c r="S112" s="45">
        <v>1</v>
      </c>
      <c r="T112" s="45">
        <v>0</v>
      </c>
      <c r="U112" s="45">
        <v>0</v>
      </c>
    </row>
    <row r="113" spans="2:21" s="45" customFormat="1">
      <c r="B113" s="44">
        <v>10</v>
      </c>
      <c r="C113" s="45" t="s">
        <v>134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Q113" s="45">
        <v>0</v>
      </c>
      <c r="R113" s="45">
        <v>1</v>
      </c>
      <c r="S113" s="45">
        <v>0</v>
      </c>
      <c r="T113" s="45">
        <v>0</v>
      </c>
      <c r="U113" s="45">
        <v>0</v>
      </c>
    </row>
    <row r="114" spans="2:21" s="45" customFormat="1">
      <c r="B114" s="44">
        <v>11</v>
      </c>
      <c r="C114" s="45" t="s">
        <v>135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K114" s="45">
        <v>0</v>
      </c>
      <c r="L114" s="45">
        <v>2</v>
      </c>
      <c r="M114" s="45">
        <v>0</v>
      </c>
      <c r="N114" s="45">
        <v>0</v>
      </c>
      <c r="O114" s="45">
        <v>0</v>
      </c>
      <c r="Q114" s="45">
        <v>0</v>
      </c>
      <c r="R114" s="45">
        <v>1</v>
      </c>
      <c r="S114" s="45">
        <v>0</v>
      </c>
      <c r="T114" s="45">
        <v>0</v>
      </c>
      <c r="U114" s="45">
        <v>0</v>
      </c>
    </row>
    <row r="115" spans="2:21" s="45" customFormat="1">
      <c r="B115" s="44">
        <v>12</v>
      </c>
      <c r="C115" s="45" t="s">
        <v>136</v>
      </c>
      <c r="E115" s="45">
        <v>0</v>
      </c>
      <c r="F115" s="45">
        <v>2</v>
      </c>
      <c r="G115" s="45">
        <v>0</v>
      </c>
      <c r="H115" s="45">
        <v>0</v>
      </c>
      <c r="I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Q115" s="45">
        <v>0</v>
      </c>
      <c r="R115" s="45">
        <v>2</v>
      </c>
      <c r="S115" s="45">
        <v>0</v>
      </c>
      <c r="T115" s="45">
        <v>0</v>
      </c>
      <c r="U115" s="45">
        <v>0</v>
      </c>
    </row>
    <row r="116" spans="2:21" s="45" customFormat="1">
      <c r="B116" s="44">
        <v>13</v>
      </c>
      <c r="C116" s="45" t="s">
        <v>137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K116" s="45">
        <v>0</v>
      </c>
      <c r="L116" s="45">
        <v>6</v>
      </c>
      <c r="M116" s="45">
        <v>0</v>
      </c>
      <c r="N116" s="45">
        <v>0</v>
      </c>
      <c r="O116" s="45">
        <v>0</v>
      </c>
      <c r="Q116" s="45">
        <v>1</v>
      </c>
      <c r="R116" s="45">
        <v>18</v>
      </c>
      <c r="S116" s="45">
        <v>0</v>
      </c>
      <c r="T116" s="45">
        <v>0</v>
      </c>
      <c r="U116" s="45">
        <v>0</v>
      </c>
    </row>
    <row r="117" spans="2:21" s="45" customFormat="1">
      <c r="B117" s="44">
        <v>14</v>
      </c>
      <c r="C117" s="45" t="s">
        <v>138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K117" s="45">
        <v>0</v>
      </c>
      <c r="L117" s="45">
        <v>1</v>
      </c>
      <c r="M117" s="45">
        <v>0</v>
      </c>
      <c r="N117" s="45">
        <v>0</v>
      </c>
      <c r="O117" s="45">
        <v>0</v>
      </c>
      <c r="Q117" s="45">
        <v>0</v>
      </c>
      <c r="R117" s="45">
        <v>1</v>
      </c>
      <c r="S117" s="45">
        <v>0</v>
      </c>
      <c r="T117" s="45">
        <v>0</v>
      </c>
      <c r="U117" s="45">
        <v>0</v>
      </c>
    </row>
    <row r="118" spans="2:21" s="45" customFormat="1">
      <c r="B118" s="44">
        <v>15</v>
      </c>
      <c r="C118" s="45" t="s">
        <v>139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K118" s="45">
        <v>0</v>
      </c>
      <c r="L118" s="45">
        <v>2</v>
      </c>
      <c r="M118" s="45">
        <v>0</v>
      </c>
      <c r="N118" s="45">
        <v>0</v>
      </c>
      <c r="O118" s="45">
        <v>0</v>
      </c>
      <c r="Q118" s="45">
        <v>0</v>
      </c>
      <c r="R118" s="45">
        <v>4</v>
      </c>
      <c r="S118" s="45">
        <v>1</v>
      </c>
      <c r="T118" s="45">
        <v>0</v>
      </c>
      <c r="U118" s="45">
        <v>1</v>
      </c>
    </row>
    <row r="119" spans="2:21" s="45" customFormat="1">
      <c r="B119" s="44">
        <v>16</v>
      </c>
      <c r="C119" s="45" t="s">
        <v>140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K119" s="45">
        <v>0</v>
      </c>
      <c r="L119" s="45">
        <v>1</v>
      </c>
      <c r="M119" s="45">
        <v>0</v>
      </c>
      <c r="N119" s="45">
        <v>0</v>
      </c>
      <c r="O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</row>
    <row r="120" spans="2:21" s="45" customFormat="1">
      <c r="B120" s="44">
        <v>17</v>
      </c>
      <c r="C120" s="45" t="s">
        <v>141</v>
      </c>
      <c r="E120" s="45">
        <v>0</v>
      </c>
      <c r="F120" s="45">
        <v>2</v>
      </c>
      <c r="G120" s="45">
        <v>0</v>
      </c>
      <c r="H120" s="45">
        <v>0</v>
      </c>
      <c r="I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Q120" s="45">
        <v>0</v>
      </c>
      <c r="R120" s="45">
        <v>4</v>
      </c>
      <c r="S120" s="45">
        <v>0</v>
      </c>
      <c r="T120" s="45">
        <v>0</v>
      </c>
      <c r="U120" s="45">
        <v>0</v>
      </c>
    </row>
    <row r="121" spans="2:21" s="45" customFormat="1">
      <c r="B121" s="44">
        <v>18</v>
      </c>
      <c r="C121" s="45" t="s">
        <v>142</v>
      </c>
      <c r="E121" s="45">
        <v>0</v>
      </c>
      <c r="F121" s="45">
        <v>1</v>
      </c>
      <c r="G121" s="45">
        <v>0</v>
      </c>
      <c r="H121" s="45">
        <v>0</v>
      </c>
      <c r="I121" s="45">
        <v>0</v>
      </c>
      <c r="K121" s="45">
        <v>1</v>
      </c>
      <c r="L121" s="45">
        <v>9</v>
      </c>
      <c r="M121" s="45">
        <v>0</v>
      </c>
      <c r="N121" s="45">
        <v>0</v>
      </c>
      <c r="O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</row>
    <row r="122" spans="2:21" s="45" customFormat="1">
      <c r="B122" s="44">
        <v>19</v>
      </c>
      <c r="C122" s="45" t="s">
        <v>143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K122" s="45">
        <v>0</v>
      </c>
      <c r="L122" s="45">
        <v>1</v>
      </c>
      <c r="M122" s="45">
        <v>0</v>
      </c>
      <c r="N122" s="45">
        <v>0</v>
      </c>
      <c r="O122" s="45">
        <v>0</v>
      </c>
      <c r="Q122" s="45">
        <v>0</v>
      </c>
      <c r="R122" s="45">
        <v>1</v>
      </c>
      <c r="S122" s="45">
        <v>0</v>
      </c>
      <c r="T122" s="45">
        <v>0</v>
      </c>
      <c r="U122" s="45">
        <v>0</v>
      </c>
    </row>
    <row r="123" spans="2:21" s="45" customFormat="1">
      <c r="B123" s="44">
        <v>20</v>
      </c>
      <c r="C123" s="45" t="s">
        <v>144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Q123" s="45">
        <v>0</v>
      </c>
      <c r="R123" s="45">
        <v>5</v>
      </c>
      <c r="S123" s="45">
        <v>0</v>
      </c>
      <c r="T123" s="45">
        <v>0</v>
      </c>
      <c r="U123" s="45">
        <v>0</v>
      </c>
    </row>
    <row r="124" spans="2:21" s="45" customFormat="1">
      <c r="B124" s="44">
        <v>21</v>
      </c>
      <c r="C124" s="45" t="s">
        <v>145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K124" s="45">
        <v>0</v>
      </c>
      <c r="L124" s="45">
        <v>4</v>
      </c>
      <c r="M124" s="45">
        <v>0</v>
      </c>
      <c r="N124" s="45">
        <v>0</v>
      </c>
      <c r="O124" s="45">
        <v>0</v>
      </c>
      <c r="Q124" s="45">
        <v>0</v>
      </c>
      <c r="R124" s="45">
        <v>5</v>
      </c>
      <c r="S124" s="45">
        <v>0</v>
      </c>
      <c r="T124" s="45">
        <v>0</v>
      </c>
      <c r="U124" s="45">
        <v>1</v>
      </c>
    </row>
    <row r="125" spans="2:21" s="45" customFormat="1">
      <c r="B125" s="44">
        <v>22</v>
      </c>
      <c r="C125" s="45" t="s">
        <v>146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K125" s="45">
        <v>0</v>
      </c>
      <c r="L125" s="45">
        <v>1</v>
      </c>
      <c r="M125" s="45">
        <v>0</v>
      </c>
      <c r="N125" s="45">
        <v>0</v>
      </c>
      <c r="O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</row>
    <row r="126" spans="2:21" s="45" customFormat="1">
      <c r="B126" s="44">
        <v>23</v>
      </c>
      <c r="C126" s="45" t="s">
        <v>147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Q126" s="45">
        <v>0</v>
      </c>
      <c r="R126" s="45">
        <v>1</v>
      </c>
      <c r="S126" s="45">
        <v>0</v>
      </c>
      <c r="T126" s="45">
        <v>0</v>
      </c>
      <c r="U126" s="45">
        <v>0</v>
      </c>
    </row>
    <row r="127" spans="2:21" s="45" customFormat="1">
      <c r="B127" s="44">
        <v>24</v>
      </c>
      <c r="C127" s="45" t="s">
        <v>148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</row>
    <row r="128" spans="2:21" s="45" customFormat="1">
      <c r="C128" s="45" t="s">
        <v>149</v>
      </c>
      <c r="E128" s="45">
        <v>0</v>
      </c>
      <c r="F128" s="45">
        <v>15</v>
      </c>
      <c r="G128" s="45">
        <v>1</v>
      </c>
      <c r="H128" s="45">
        <v>0</v>
      </c>
      <c r="I128" s="45">
        <v>1</v>
      </c>
      <c r="K128" s="45">
        <v>1</v>
      </c>
      <c r="L128" s="45">
        <v>244</v>
      </c>
      <c r="M128" s="45">
        <v>2</v>
      </c>
      <c r="N128" s="45">
        <v>0</v>
      </c>
      <c r="O128" s="45">
        <v>0</v>
      </c>
      <c r="Q128" s="45">
        <v>3</v>
      </c>
      <c r="R128" s="45">
        <v>288</v>
      </c>
      <c r="S128" s="45">
        <v>0</v>
      </c>
      <c r="T128" s="45">
        <v>0</v>
      </c>
      <c r="U128" s="45">
        <v>2</v>
      </c>
    </row>
    <row r="129" spans="1:21" s="45" customFormat="1">
      <c r="C129" s="45" t="s">
        <v>150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K129" s="45">
        <v>0</v>
      </c>
      <c r="L129" s="45">
        <v>6</v>
      </c>
      <c r="M129" s="45">
        <v>0</v>
      </c>
      <c r="N129" s="45">
        <v>0</v>
      </c>
      <c r="O129" s="45">
        <v>0</v>
      </c>
      <c r="Q129" s="45">
        <v>0</v>
      </c>
      <c r="R129" s="45">
        <v>14</v>
      </c>
      <c r="S129" s="45">
        <v>0</v>
      </c>
      <c r="T129" s="45">
        <v>0</v>
      </c>
      <c r="U129" s="45">
        <v>0</v>
      </c>
    </row>
    <row r="130" spans="1:21" s="45" customFormat="1">
      <c r="C130" s="45" t="s">
        <v>151</v>
      </c>
      <c r="E130" s="45">
        <v>0</v>
      </c>
      <c r="F130" s="45">
        <v>1</v>
      </c>
      <c r="G130" s="45">
        <v>0</v>
      </c>
      <c r="H130" s="45">
        <v>0</v>
      </c>
      <c r="I130" s="45">
        <v>0</v>
      </c>
      <c r="K130" s="45">
        <v>0</v>
      </c>
      <c r="L130" s="45">
        <v>4</v>
      </c>
      <c r="M130" s="45">
        <v>0</v>
      </c>
      <c r="N130" s="45">
        <v>0</v>
      </c>
      <c r="O130" s="45">
        <v>0</v>
      </c>
      <c r="Q130" s="45">
        <v>0</v>
      </c>
      <c r="R130" s="45">
        <v>16</v>
      </c>
      <c r="S130" s="45">
        <v>0</v>
      </c>
      <c r="T130" s="45">
        <v>0</v>
      </c>
      <c r="U130" s="45">
        <v>0</v>
      </c>
    </row>
    <row r="131" spans="1:21" s="45" customFormat="1">
      <c r="C131" s="45" t="s">
        <v>152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K131" s="45">
        <v>0</v>
      </c>
      <c r="L131" s="45">
        <v>10</v>
      </c>
      <c r="M131" s="45">
        <v>0</v>
      </c>
      <c r="N131" s="45">
        <v>0</v>
      </c>
      <c r="O131" s="45">
        <v>0</v>
      </c>
      <c r="Q131" s="45">
        <v>0</v>
      </c>
      <c r="R131" s="45">
        <v>8</v>
      </c>
      <c r="S131" s="45">
        <v>0</v>
      </c>
      <c r="T131" s="45">
        <v>0</v>
      </c>
      <c r="U131" s="45">
        <v>0</v>
      </c>
    </row>
    <row r="132" spans="1:21" s="45" customFormat="1">
      <c r="C132" s="45" t="s">
        <v>153</v>
      </c>
      <c r="E132" s="45">
        <v>0</v>
      </c>
      <c r="F132" s="45">
        <v>2</v>
      </c>
      <c r="G132" s="45">
        <v>0</v>
      </c>
      <c r="H132" s="45">
        <v>0</v>
      </c>
      <c r="I132" s="45">
        <v>0</v>
      </c>
      <c r="K132" s="45">
        <v>0</v>
      </c>
      <c r="L132" s="45">
        <v>6</v>
      </c>
      <c r="M132" s="45">
        <v>0</v>
      </c>
      <c r="N132" s="45">
        <v>0</v>
      </c>
      <c r="O132" s="45">
        <v>0</v>
      </c>
      <c r="Q132" s="45">
        <v>0</v>
      </c>
      <c r="R132" s="45">
        <v>5</v>
      </c>
      <c r="S132" s="45">
        <v>0</v>
      </c>
      <c r="T132" s="45">
        <v>0</v>
      </c>
      <c r="U132" s="45">
        <v>1</v>
      </c>
    </row>
    <row r="133" spans="1:21" s="45" customFormat="1">
      <c r="C133" s="45" t="s">
        <v>154</v>
      </c>
      <c r="E133" s="45">
        <v>0</v>
      </c>
      <c r="F133" s="45">
        <v>2</v>
      </c>
      <c r="G133" s="45">
        <v>0</v>
      </c>
      <c r="H133" s="45">
        <v>0</v>
      </c>
      <c r="I133" s="45">
        <v>0</v>
      </c>
      <c r="K133" s="45">
        <v>0</v>
      </c>
      <c r="L133" s="45">
        <v>9</v>
      </c>
      <c r="M133" s="45">
        <v>0</v>
      </c>
      <c r="N133" s="45">
        <v>0</v>
      </c>
      <c r="O133" s="45">
        <v>0</v>
      </c>
      <c r="Q133" s="45">
        <v>0</v>
      </c>
      <c r="R133" s="45">
        <v>30</v>
      </c>
      <c r="S133" s="45">
        <v>0</v>
      </c>
      <c r="T133" s="45">
        <v>0</v>
      </c>
      <c r="U133" s="45">
        <v>0</v>
      </c>
    </row>
    <row r="135" spans="1:21" s="45" customFormat="1">
      <c r="A135" s="44">
        <v>31</v>
      </c>
      <c r="B135" s="45" t="s">
        <v>96</v>
      </c>
    </row>
    <row r="136" spans="1:21" s="45" customFormat="1">
      <c r="B136" s="44">
        <v>1</v>
      </c>
      <c r="C136" s="50" t="s">
        <v>248</v>
      </c>
      <c r="E136" s="45">
        <v>621</v>
      </c>
      <c r="F136" s="45">
        <v>562</v>
      </c>
      <c r="G136" s="45">
        <v>684</v>
      </c>
    </row>
    <row r="137" spans="1:21" s="45" customFormat="1">
      <c r="B137" s="44">
        <v>2</v>
      </c>
      <c r="C137" s="50" t="s">
        <v>249</v>
      </c>
      <c r="E137" s="45">
        <v>25</v>
      </c>
      <c r="F137" s="45">
        <v>9</v>
      </c>
      <c r="G137" s="45">
        <v>40</v>
      </c>
    </row>
    <row r="138" spans="1:21" s="45" customFormat="1">
      <c r="B138" s="44">
        <v>3</v>
      </c>
      <c r="C138" s="50" t="s">
        <v>250</v>
      </c>
      <c r="E138" s="45">
        <v>536</v>
      </c>
      <c r="F138" s="45">
        <v>562</v>
      </c>
      <c r="G138" s="45">
        <v>684</v>
      </c>
    </row>
    <row r="139" spans="1:21" s="45" customFormat="1">
      <c r="B139" s="44">
        <v>4</v>
      </c>
      <c r="C139" s="50" t="s">
        <v>251</v>
      </c>
      <c r="E139" s="45">
        <v>104</v>
      </c>
      <c r="F139" s="45">
        <v>52</v>
      </c>
      <c r="G139" s="45">
        <v>99</v>
      </c>
    </row>
    <row r="140" spans="1:21" s="45" customFormat="1">
      <c r="B140" s="44">
        <v>5</v>
      </c>
      <c r="C140" s="50" t="s">
        <v>252</v>
      </c>
      <c r="E140" s="45">
        <v>471</v>
      </c>
      <c r="F140" s="45">
        <v>496</v>
      </c>
      <c r="G140" s="45">
        <v>529</v>
      </c>
    </row>
    <row r="141" spans="1:21" s="45" customFormat="1">
      <c r="B141" s="44">
        <v>6</v>
      </c>
      <c r="C141" s="50" t="s">
        <v>253</v>
      </c>
      <c r="E141" s="45">
        <v>21</v>
      </c>
      <c r="F141" s="45">
        <v>5</v>
      </c>
      <c r="G141" s="45">
        <v>16</v>
      </c>
    </row>
    <row r="142" spans="1:21" s="45" customFormat="1">
      <c r="B142" s="44">
        <v>7</v>
      </c>
      <c r="C142" s="50" t="s">
        <v>254</v>
      </c>
      <c r="E142" s="45">
        <v>85</v>
      </c>
      <c r="F142" s="45">
        <v>0</v>
      </c>
      <c r="G142" s="45">
        <v>0</v>
      </c>
    </row>
  </sheetData>
  <customSheetViews>
    <customSheetView guid="{3FCFBD0B-9D7D-47E8-86F9-A175140D51D7}" scale="160">
      <selection activeCell="K5" sqref="K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Обзор</vt:lpstr>
      <vt:lpstr>Автоматические данные</vt:lpstr>
      <vt:lpstr>Ручные данные</vt:lpstr>
      <vt:lpstr>ЛОТУС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esmirnov</dc:creator>
  <cp:lastModifiedBy>Вероника Витальевна Янулите</cp:lastModifiedBy>
  <cp:lastPrinted>2019-01-10T13:33:26Z</cp:lastPrinted>
  <dcterms:created xsi:type="dcterms:W3CDTF">2015-03-05T09:06:58Z</dcterms:created>
  <dcterms:modified xsi:type="dcterms:W3CDTF">2019-01-10T14:10:56Z</dcterms:modified>
</cp:coreProperties>
</file>